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01-OutreachFiles\09-WGFOA Association Management\CONFERENCES\2019 Conferences\2019 Fall Conference Sept 12-13\Handouts\"/>
    </mc:Choice>
  </mc:AlternateContent>
  <bookViews>
    <workbookView xWindow="0" yWindow="0" windowWidth="28800" windowHeight="14100"/>
  </bookViews>
  <sheets>
    <sheet name="% by obj" sheetId="1" r:id="rId1"/>
    <sheet name="comparables" sheetId="2" r:id="rId2"/>
    <sheet name="budget worksheet" sheetId="3" r:id="rId3"/>
  </sheets>
  <definedNames>
    <definedName name="_xlnm._FilterDatabase" localSheetId="0" hidden="1">'% by obj'!$A$5:$E$95</definedName>
    <definedName name="_xlnm._FilterDatabase" localSheetId="2" hidden="1">'budget worksheet'!$A$1:$Q$95</definedName>
    <definedName name="_xlnm.Print_Area" localSheetId="0">'% by obj'!$A$1:$D$97</definedName>
    <definedName name="_xlnm.Print_Titles" localSheetId="0">'% by obj'!$1:$5</definedName>
    <definedName name="_xlnm.Print_Titles" localSheetId="2">'budget worksheet'!$1:$5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2" i="3" l="1"/>
  <c r="M65" i="3"/>
  <c r="K65" i="3"/>
  <c r="J65" i="3"/>
  <c r="I65" i="3"/>
  <c r="F65" i="3"/>
  <c r="E65" i="3"/>
  <c r="Q65" i="3" s="1"/>
  <c r="D65" i="3"/>
  <c r="Q64" i="3"/>
  <c r="O64" i="3"/>
  <c r="N64" i="3"/>
  <c r="P64" i="3" s="1"/>
  <c r="G64" i="3"/>
  <c r="A64" i="3"/>
  <c r="Q63" i="3"/>
  <c r="O63" i="3"/>
  <c r="N63" i="3"/>
  <c r="P63" i="3" s="1"/>
  <c r="G63" i="3"/>
  <c r="A63" i="3"/>
  <c r="Q62" i="3"/>
  <c r="P62" i="3"/>
  <c r="O62" i="3"/>
  <c r="N62" i="3"/>
  <c r="G62" i="3"/>
  <c r="A62" i="3"/>
  <c r="Q61" i="3"/>
  <c r="P61" i="3"/>
  <c r="O61" i="3"/>
  <c r="N61" i="3"/>
  <c r="G61" i="3"/>
  <c r="A61" i="3"/>
  <c r="Q60" i="3"/>
  <c r="O60" i="3"/>
  <c r="N60" i="3"/>
  <c r="P60" i="3" s="1"/>
  <c r="G60" i="3"/>
  <c r="A60" i="3"/>
  <c r="Q59" i="3"/>
  <c r="P59" i="3"/>
  <c r="O59" i="3"/>
  <c r="N59" i="3"/>
  <c r="G59" i="3"/>
  <c r="A59" i="3"/>
  <c r="Q58" i="3"/>
  <c r="P58" i="3"/>
  <c r="O58" i="3"/>
  <c r="N58" i="3"/>
  <c r="G58" i="3"/>
  <c r="A58" i="3"/>
  <c r="Q57" i="3"/>
  <c r="P57" i="3"/>
  <c r="O57" i="3"/>
  <c r="N57" i="3"/>
  <c r="G57" i="3"/>
  <c r="A57" i="3"/>
  <c r="Q56" i="3"/>
  <c r="N56" i="3"/>
  <c r="P56" i="3" s="1"/>
  <c r="G56" i="3"/>
  <c r="A56" i="3"/>
  <c r="Q55" i="3"/>
  <c r="P55" i="3"/>
  <c r="O55" i="3"/>
  <c r="N55" i="3"/>
  <c r="G55" i="3"/>
  <c r="A55" i="3"/>
  <c r="Q54" i="3"/>
  <c r="P54" i="3"/>
  <c r="O54" i="3"/>
  <c r="N54" i="3"/>
  <c r="G54" i="3"/>
  <c r="A54" i="3"/>
  <c r="Q53" i="3"/>
  <c r="P53" i="3"/>
  <c r="O53" i="3"/>
  <c r="N53" i="3"/>
  <c r="G53" i="3"/>
  <c r="A53" i="3"/>
  <c r="Q52" i="3"/>
  <c r="O52" i="3"/>
  <c r="N52" i="3"/>
  <c r="P52" i="3" s="1"/>
  <c r="G52" i="3"/>
  <c r="A52" i="3"/>
  <c r="Q51" i="3"/>
  <c r="P51" i="3"/>
  <c r="O51" i="3"/>
  <c r="N51" i="3"/>
  <c r="G51" i="3"/>
  <c r="A51" i="3"/>
  <c r="Q50" i="3"/>
  <c r="O50" i="3"/>
  <c r="N50" i="3"/>
  <c r="P50" i="3" s="1"/>
  <c r="G50" i="3"/>
  <c r="A50" i="3"/>
  <c r="Q49" i="3"/>
  <c r="P49" i="3"/>
  <c r="O49" i="3"/>
  <c r="N49" i="3"/>
  <c r="G49" i="3"/>
  <c r="A49" i="3"/>
  <c r="Q48" i="3"/>
  <c r="N48" i="3"/>
  <c r="P48" i="3" s="1"/>
  <c r="G48" i="3"/>
  <c r="A48" i="3"/>
  <c r="Q47" i="3"/>
  <c r="P47" i="3"/>
  <c r="O47" i="3"/>
  <c r="N47" i="3"/>
  <c r="G47" i="3"/>
  <c r="A47" i="3"/>
  <c r="Q46" i="3"/>
  <c r="O46" i="3"/>
  <c r="N46" i="3"/>
  <c r="P46" i="3" s="1"/>
  <c r="G46" i="3"/>
  <c r="A46" i="3"/>
  <c r="Q45" i="3"/>
  <c r="P45" i="3"/>
  <c r="O45" i="3"/>
  <c r="N45" i="3"/>
  <c r="G45" i="3"/>
  <c r="A45" i="3"/>
  <c r="Q44" i="3"/>
  <c r="O44" i="3"/>
  <c r="N44" i="3"/>
  <c r="N65" i="3" s="1"/>
  <c r="G44" i="3"/>
  <c r="A44" i="3"/>
  <c r="Q43" i="3"/>
  <c r="P43" i="3"/>
  <c r="M42" i="3"/>
  <c r="K42" i="3"/>
  <c r="Q42" i="3" s="1"/>
  <c r="J42" i="3"/>
  <c r="F42" i="3"/>
  <c r="E42" i="3"/>
  <c r="D42" i="3"/>
  <c r="P42" i="3" s="1"/>
  <c r="M41" i="3"/>
  <c r="I41" i="3"/>
  <c r="Q41" i="3" s="1"/>
  <c r="Q40" i="3"/>
  <c r="P40" i="3"/>
  <c r="K39" i="3"/>
  <c r="K67" i="3" s="1"/>
  <c r="K70" i="3" s="1"/>
  <c r="O38" i="3"/>
  <c r="M38" i="3"/>
  <c r="K38" i="3"/>
  <c r="J38" i="3"/>
  <c r="I38" i="3"/>
  <c r="F38" i="3"/>
  <c r="P38" i="3" s="1"/>
  <c r="E38" i="3"/>
  <c r="Q38" i="3" s="1"/>
  <c r="D38" i="3"/>
  <c r="Q37" i="3"/>
  <c r="P37" i="3"/>
  <c r="O37" i="3"/>
  <c r="N37" i="3"/>
  <c r="G37" i="3"/>
  <c r="A37" i="3"/>
  <c r="Q36" i="3"/>
  <c r="O36" i="3"/>
  <c r="N36" i="3"/>
  <c r="P36" i="3" s="1"/>
  <c r="G36" i="3"/>
  <c r="A36" i="3"/>
  <c r="Q35" i="3"/>
  <c r="P35" i="3"/>
  <c r="O35" i="3"/>
  <c r="N35" i="3"/>
  <c r="G35" i="3"/>
  <c r="A35" i="3"/>
  <c r="Q34" i="3"/>
  <c r="O34" i="3"/>
  <c r="N34" i="3"/>
  <c r="N38" i="3" s="1"/>
  <c r="G34" i="3"/>
  <c r="G38" i="3" s="1"/>
  <c r="A34" i="3"/>
  <c r="Q33" i="3"/>
  <c r="P33" i="3"/>
  <c r="M32" i="3"/>
  <c r="K32" i="3"/>
  <c r="J32" i="3"/>
  <c r="J39" i="3" s="1"/>
  <c r="J67" i="3" s="1"/>
  <c r="J70" i="3" s="1"/>
  <c r="I32" i="3"/>
  <c r="F32" i="3"/>
  <c r="E32" i="3"/>
  <c r="E39" i="3" s="1"/>
  <c r="E67" i="3" s="1"/>
  <c r="E70" i="3" s="1"/>
  <c r="D32" i="3"/>
  <c r="Q32" i="3" s="1"/>
  <c r="Q31" i="3"/>
  <c r="O31" i="3"/>
  <c r="N31" i="3"/>
  <c r="P31" i="3" s="1"/>
  <c r="G31" i="3"/>
  <c r="A31" i="3"/>
  <c r="Q30" i="3"/>
  <c r="P30" i="3"/>
  <c r="O30" i="3"/>
  <c r="N30" i="3"/>
  <c r="G30" i="3"/>
  <c r="A30" i="3"/>
  <c r="Q29" i="3"/>
  <c r="O29" i="3"/>
  <c r="N29" i="3"/>
  <c r="P29" i="3" s="1"/>
  <c r="G29" i="3"/>
  <c r="A29" i="3"/>
  <c r="Q28" i="3"/>
  <c r="P28" i="3"/>
  <c r="O28" i="3"/>
  <c r="N28" i="3"/>
  <c r="G28" i="3"/>
  <c r="A28" i="3"/>
  <c r="Q27" i="3"/>
  <c r="O27" i="3"/>
  <c r="N27" i="3"/>
  <c r="P27" i="3" s="1"/>
  <c r="G27" i="3"/>
  <c r="A27" i="3"/>
  <c r="Q26" i="3"/>
  <c r="P26" i="3"/>
  <c r="O26" i="3"/>
  <c r="N26" i="3"/>
  <c r="G26" i="3"/>
  <c r="A26" i="3"/>
  <c r="Q25" i="3"/>
  <c r="O25" i="3"/>
  <c r="N25" i="3"/>
  <c r="P25" i="3" s="1"/>
  <c r="G25" i="3"/>
  <c r="A25" i="3"/>
  <c r="Q24" i="3"/>
  <c r="P24" i="3"/>
  <c r="O24" i="3"/>
  <c r="N24" i="3"/>
  <c r="G24" i="3"/>
  <c r="A24" i="3"/>
  <c r="Q23" i="3"/>
  <c r="O23" i="3"/>
  <c r="N23" i="3"/>
  <c r="P23" i="3" s="1"/>
  <c r="G23" i="3"/>
  <c r="A23" i="3"/>
  <c r="Q22" i="3"/>
  <c r="P22" i="3"/>
  <c r="O22" i="3"/>
  <c r="N22" i="3"/>
  <c r="G22" i="3"/>
  <c r="A22" i="3"/>
  <c r="Q21" i="3"/>
  <c r="O21" i="3"/>
  <c r="N21" i="3"/>
  <c r="P21" i="3" s="1"/>
  <c r="G21" i="3"/>
  <c r="A21" i="3"/>
  <c r="Q20" i="3"/>
  <c r="P20" i="3"/>
  <c r="O20" i="3"/>
  <c r="N20" i="3"/>
  <c r="G20" i="3"/>
  <c r="A20" i="3"/>
  <c r="Q19" i="3"/>
  <c r="O19" i="3"/>
  <c r="N19" i="3"/>
  <c r="P19" i="3" s="1"/>
  <c r="G19" i="3"/>
  <c r="A19" i="3"/>
  <c r="Q18" i="3"/>
  <c r="P18" i="3"/>
  <c r="O18" i="3"/>
  <c r="N18" i="3"/>
  <c r="G18" i="3"/>
  <c r="A18" i="3"/>
  <c r="Q17" i="3"/>
  <c r="O17" i="3"/>
  <c r="N17" i="3"/>
  <c r="P17" i="3" s="1"/>
  <c r="G17" i="3"/>
  <c r="A17" i="3"/>
  <c r="Q16" i="3"/>
  <c r="P16" i="3"/>
  <c r="O16" i="3"/>
  <c r="N16" i="3"/>
  <c r="G16" i="3"/>
  <c r="A16" i="3"/>
  <c r="Q15" i="3"/>
  <c r="O15" i="3"/>
  <c r="N15" i="3"/>
  <c r="P15" i="3" s="1"/>
  <c r="G15" i="3"/>
  <c r="A15" i="3"/>
  <c r="Q14" i="3"/>
  <c r="P14" i="3"/>
  <c r="M13" i="3"/>
  <c r="M39" i="3" s="1"/>
  <c r="M67" i="3" s="1"/>
  <c r="M70" i="3" s="1"/>
  <c r="K13" i="3"/>
  <c r="J13" i="3"/>
  <c r="I13" i="3"/>
  <c r="I39" i="3" s="1"/>
  <c r="F13" i="3"/>
  <c r="F39" i="3" s="1"/>
  <c r="F67" i="3" s="1"/>
  <c r="F70" i="3" s="1"/>
  <c r="E13" i="3"/>
  <c r="D13" i="3"/>
  <c r="Q12" i="3"/>
  <c r="P12" i="3"/>
  <c r="O12" i="3"/>
  <c r="N12" i="3"/>
  <c r="G12" i="3"/>
  <c r="A12" i="3"/>
  <c r="Q11" i="3"/>
  <c r="O11" i="3"/>
  <c r="N11" i="3"/>
  <c r="P11" i="3" s="1"/>
  <c r="G11" i="3"/>
  <c r="A11" i="3"/>
  <c r="Q10" i="3"/>
  <c r="P10" i="3"/>
  <c r="O10" i="3"/>
  <c r="N10" i="3"/>
  <c r="G10" i="3"/>
  <c r="A10" i="3"/>
  <c r="Q9" i="3"/>
  <c r="O9" i="3"/>
  <c r="N9" i="3"/>
  <c r="P9" i="3" s="1"/>
  <c r="G9" i="3"/>
  <c r="A9" i="3"/>
  <c r="Q8" i="3"/>
  <c r="P8" i="3"/>
  <c r="O8" i="3"/>
  <c r="N8" i="3"/>
  <c r="G8" i="3"/>
  <c r="G13" i="3" s="1"/>
  <c r="A8" i="3"/>
  <c r="Q7" i="3"/>
  <c r="O7" i="3"/>
  <c r="N7" i="3"/>
  <c r="P7" i="3" s="1"/>
  <c r="G7" i="3"/>
  <c r="A7" i="3"/>
  <c r="Q6" i="3"/>
  <c r="P6" i="3"/>
  <c r="O6" i="3"/>
  <c r="N6" i="3"/>
  <c r="N13" i="3" s="1"/>
  <c r="G6" i="3"/>
  <c r="A6" i="3"/>
  <c r="E90" i="3" s="1"/>
  <c r="F90" i="3" s="1"/>
  <c r="C97" i="1"/>
  <c r="D95" i="1" s="1"/>
  <c r="E95" i="1"/>
  <c r="E94" i="1"/>
  <c r="D94" i="1"/>
  <c r="E93" i="1"/>
  <c r="D93" i="1"/>
  <c r="E92" i="1"/>
  <c r="D92" i="1"/>
  <c r="E91" i="1"/>
  <c r="E90" i="1"/>
  <c r="D90" i="1"/>
  <c r="E89" i="1"/>
  <c r="D89" i="1"/>
  <c r="E88" i="1"/>
  <c r="D88" i="1"/>
  <c r="E87" i="1"/>
  <c r="E86" i="1"/>
  <c r="D86" i="1"/>
  <c r="E85" i="1"/>
  <c r="D85" i="1"/>
  <c r="E84" i="1"/>
  <c r="D84" i="1"/>
  <c r="E83" i="1"/>
  <c r="E82" i="1"/>
  <c r="D82" i="1"/>
  <c r="E81" i="1"/>
  <c r="D81" i="1"/>
  <c r="E80" i="1"/>
  <c r="D80" i="1"/>
  <c r="E79" i="1"/>
  <c r="E78" i="1"/>
  <c r="D78" i="1"/>
  <c r="E77" i="1"/>
  <c r="D77" i="1"/>
  <c r="E76" i="1"/>
  <c r="D76" i="1"/>
  <c r="E75" i="1"/>
  <c r="E74" i="1"/>
  <c r="D74" i="1"/>
  <c r="E73" i="1"/>
  <c r="D73" i="1"/>
  <c r="E72" i="1"/>
  <c r="D72" i="1"/>
  <c r="E71" i="1"/>
  <c r="E70" i="1"/>
  <c r="D70" i="1"/>
  <c r="E69" i="1"/>
  <c r="D69" i="1"/>
  <c r="E68" i="1"/>
  <c r="D68" i="1"/>
  <c r="E67" i="1"/>
  <c r="E66" i="1"/>
  <c r="D66" i="1"/>
  <c r="E65" i="1"/>
  <c r="D65" i="1"/>
  <c r="E64" i="1"/>
  <c r="D64" i="1"/>
  <c r="E63" i="1"/>
  <c r="E62" i="1"/>
  <c r="D62" i="1"/>
  <c r="E61" i="1"/>
  <c r="D61" i="1"/>
  <c r="E60" i="1"/>
  <c r="D60" i="1"/>
  <c r="E59" i="1"/>
  <c r="E58" i="1"/>
  <c r="D58" i="1"/>
  <c r="E57" i="1"/>
  <c r="D57" i="1"/>
  <c r="E56" i="1"/>
  <c r="D56" i="1"/>
  <c r="E55" i="1"/>
  <c r="E54" i="1"/>
  <c r="D54" i="1"/>
  <c r="E53" i="1"/>
  <c r="D53" i="1"/>
  <c r="E52" i="1"/>
  <c r="D52" i="1"/>
  <c r="E51" i="1"/>
  <c r="E50" i="1"/>
  <c r="D50" i="1"/>
  <c r="E49" i="1"/>
  <c r="D49" i="1"/>
  <c r="E48" i="1"/>
  <c r="D48" i="1"/>
  <c r="E47" i="1"/>
  <c r="E46" i="1"/>
  <c r="D46" i="1"/>
  <c r="E45" i="1"/>
  <c r="D45" i="1"/>
  <c r="E44" i="1"/>
  <c r="D44" i="1"/>
  <c r="E43" i="1"/>
  <c r="E42" i="1"/>
  <c r="D42" i="1"/>
  <c r="E41" i="1"/>
  <c r="D41" i="1"/>
  <c r="E40" i="1"/>
  <c r="D40" i="1"/>
  <c r="E39" i="1"/>
  <c r="E38" i="1"/>
  <c r="D38" i="1"/>
  <c r="E37" i="1"/>
  <c r="D37" i="1"/>
  <c r="E36" i="1"/>
  <c r="D36" i="1"/>
  <c r="E35" i="1"/>
  <c r="E34" i="1"/>
  <c r="D34" i="1"/>
  <c r="E33" i="1"/>
  <c r="D33" i="1"/>
  <c r="E32" i="1"/>
  <c r="D32" i="1"/>
  <c r="E31" i="1"/>
  <c r="E30" i="1"/>
  <c r="D30" i="1"/>
  <c r="E29" i="1"/>
  <c r="D29" i="1"/>
  <c r="E28" i="1"/>
  <c r="D28" i="1"/>
  <c r="E27" i="1"/>
  <c r="E26" i="1"/>
  <c r="D26" i="1"/>
  <c r="E25" i="1"/>
  <c r="D25" i="1"/>
  <c r="E24" i="1"/>
  <c r="D24" i="1"/>
  <c r="E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  <c r="I67" i="3" l="1"/>
  <c r="I70" i="3" s="1"/>
  <c r="P65" i="3"/>
  <c r="P13" i="3"/>
  <c r="O65" i="3"/>
  <c r="K90" i="3"/>
  <c r="M90" i="3" s="1"/>
  <c r="J90" i="3"/>
  <c r="I90" i="3"/>
  <c r="Q13" i="3"/>
  <c r="G65" i="3"/>
  <c r="E77" i="3"/>
  <c r="F77" i="3" s="1"/>
  <c r="E81" i="3"/>
  <c r="F81" i="3" s="1"/>
  <c r="E85" i="3"/>
  <c r="F85" i="3" s="1"/>
  <c r="E89" i="3"/>
  <c r="F89" i="3" s="1"/>
  <c r="O48" i="3"/>
  <c r="E76" i="3"/>
  <c r="F76" i="3" s="1"/>
  <c r="E80" i="3"/>
  <c r="F80" i="3" s="1"/>
  <c r="E84" i="3"/>
  <c r="F84" i="3" s="1"/>
  <c r="E88" i="3"/>
  <c r="F88" i="3" s="1"/>
  <c r="N32" i="3"/>
  <c r="O32" i="3" s="1"/>
  <c r="O56" i="3"/>
  <c r="P34" i="3"/>
  <c r="D39" i="3"/>
  <c r="P41" i="3"/>
  <c r="P44" i="3"/>
  <c r="G32" i="3"/>
  <c r="G39" i="3" s="1"/>
  <c r="G67" i="3" s="1"/>
  <c r="E75" i="3"/>
  <c r="F75" i="3" s="1"/>
  <c r="E79" i="3"/>
  <c r="F79" i="3" s="1"/>
  <c r="E83" i="3"/>
  <c r="F83" i="3" s="1"/>
  <c r="E87" i="3"/>
  <c r="F87" i="3" s="1"/>
  <c r="E91" i="3"/>
  <c r="F91" i="3" s="1"/>
  <c r="E74" i="3"/>
  <c r="E78" i="3"/>
  <c r="F78" i="3" s="1"/>
  <c r="E82" i="3"/>
  <c r="F82" i="3" s="1"/>
  <c r="E86" i="3"/>
  <c r="F86" i="3" s="1"/>
  <c r="D23" i="1"/>
  <c r="D27" i="1"/>
  <c r="D31" i="1"/>
  <c r="D35" i="1"/>
  <c r="D39" i="1"/>
  <c r="D43" i="1"/>
  <c r="D47" i="1"/>
  <c r="D51" i="1"/>
  <c r="D55" i="1"/>
  <c r="D59" i="1"/>
  <c r="D63" i="1"/>
  <c r="D67" i="1"/>
  <c r="D71" i="1"/>
  <c r="D75" i="1"/>
  <c r="D79" i="1"/>
  <c r="D83" i="1"/>
  <c r="D87" i="1"/>
  <c r="D91" i="1"/>
  <c r="J91" i="3" l="1"/>
  <c r="I91" i="3"/>
  <c r="K91" i="3"/>
  <c r="M91" i="3" s="1"/>
  <c r="J83" i="3"/>
  <c r="I83" i="3"/>
  <c r="K83" i="3"/>
  <c r="M83" i="3" s="1"/>
  <c r="P32" i="3"/>
  <c r="K89" i="3"/>
  <c r="M89" i="3" s="1"/>
  <c r="J89" i="3"/>
  <c r="I89" i="3"/>
  <c r="J86" i="3"/>
  <c r="K86" i="3"/>
  <c r="M86" i="3" s="1"/>
  <c r="I86" i="3"/>
  <c r="J75" i="3"/>
  <c r="I75" i="3"/>
  <c r="K75" i="3"/>
  <c r="M75" i="3" s="1"/>
  <c r="K88" i="3"/>
  <c r="M88" i="3" s="1"/>
  <c r="J88" i="3"/>
  <c r="I88" i="3"/>
  <c r="K77" i="3"/>
  <c r="M77" i="3" s="1"/>
  <c r="J77" i="3"/>
  <c r="I77" i="3"/>
  <c r="K81" i="3"/>
  <c r="M81" i="3" s="1"/>
  <c r="J81" i="3"/>
  <c r="I81" i="3"/>
  <c r="K78" i="3"/>
  <c r="M78" i="3" s="1"/>
  <c r="J78" i="3"/>
  <c r="I78" i="3"/>
  <c r="K84" i="3"/>
  <c r="M84" i="3" s="1"/>
  <c r="J84" i="3"/>
  <c r="I84" i="3"/>
  <c r="K85" i="3"/>
  <c r="M85" i="3" s="1"/>
  <c r="J85" i="3"/>
  <c r="I85" i="3"/>
  <c r="K82" i="3"/>
  <c r="M82" i="3" s="1"/>
  <c r="J82" i="3"/>
  <c r="I82" i="3"/>
  <c r="F74" i="3"/>
  <c r="E92" i="3"/>
  <c r="K80" i="3"/>
  <c r="M80" i="3" s="1"/>
  <c r="J80" i="3"/>
  <c r="I80" i="3"/>
  <c r="Q39" i="3"/>
  <c r="D67" i="3"/>
  <c r="D70" i="3" s="1"/>
  <c r="D71" i="3" s="1"/>
  <c r="J79" i="3"/>
  <c r="I79" i="3"/>
  <c r="K79" i="3"/>
  <c r="M79" i="3" s="1"/>
  <c r="K76" i="3"/>
  <c r="M76" i="3" s="1"/>
  <c r="J76" i="3"/>
  <c r="I76" i="3"/>
  <c r="N39" i="3"/>
  <c r="J87" i="3"/>
  <c r="I87" i="3"/>
  <c r="K87" i="3"/>
  <c r="M87" i="3" s="1"/>
  <c r="F92" i="3" l="1"/>
  <c r="J74" i="3"/>
  <c r="J92" i="3" s="1"/>
  <c r="K74" i="3"/>
  <c r="I74" i="3"/>
  <c r="I92" i="3" s="1"/>
  <c r="E69" i="3"/>
  <c r="E71" i="3" s="1"/>
  <c r="D93" i="3"/>
  <c r="N67" i="3"/>
  <c r="O39" i="3"/>
  <c r="P39" i="3"/>
  <c r="F69" i="3" l="1"/>
  <c r="F71" i="3" s="1"/>
  <c r="E93" i="3"/>
  <c r="K92" i="3"/>
  <c r="M74" i="3"/>
  <c r="M92" i="3" s="1"/>
  <c r="K69" i="3" l="1"/>
  <c r="K71" i="3" s="1"/>
  <c r="J69" i="3"/>
  <c r="J71" i="3" s="1"/>
  <c r="J93" i="3" s="1"/>
  <c r="I69" i="3"/>
  <c r="I71" i="3" s="1"/>
  <c r="I93" i="3" s="1"/>
  <c r="F93" i="3"/>
  <c r="M69" i="3" l="1"/>
  <c r="M71" i="3" s="1"/>
  <c r="M93" i="3" s="1"/>
  <c r="K93" i="3"/>
</calcChain>
</file>

<file path=xl/sharedStrings.xml><?xml version="1.0" encoding="utf-8"?>
<sst xmlns="http://schemas.openxmlformats.org/spreadsheetml/2006/main" count="296" uniqueCount="260">
  <si>
    <t>SUPPLEMENTAL EXPENDITURE REPORT TO THE FINANCE COMMITTEE</t>
  </si>
  <si>
    <t>General Fund By Object Code - Sorted by Percentage</t>
  </si>
  <si>
    <t>% of</t>
  </si>
  <si>
    <t>YTD Actual</t>
  </si>
  <si>
    <t>Total</t>
  </si>
  <si>
    <t>hide?</t>
  </si>
  <si>
    <t>SALARIES &amp; WAGES</t>
  </si>
  <si>
    <t>HEALTH INS</t>
  </si>
  <si>
    <t>WRS</t>
  </si>
  <si>
    <t>FICA</t>
  </si>
  <si>
    <t>TECHNOLOGY ISF ALLOCATION</t>
  </si>
  <si>
    <t>POC SERVICES</t>
  </si>
  <si>
    <t>OVERTIME WAGES</t>
  </si>
  <si>
    <t>FITCHRONA EMS CONTRIBUTION</t>
  </si>
  <si>
    <t>INSURANCE ISF ALLOCATION</t>
  </si>
  <si>
    <t>MPSIS ALLOCATION</t>
  </si>
  <si>
    <t>VEHICLE EXPENSE</t>
  </si>
  <si>
    <t>ROADWAY SUPPLIES</t>
  </si>
  <si>
    <t>PT/LTE/SEASONAL WAGES</t>
  </si>
  <si>
    <t>TELEPHONE &amp; UTILITIES</t>
  </si>
  <si>
    <t>EMPLOYEE RETIREMENT RESERVE</t>
  </si>
  <si>
    <t>OTHER CONTR SERV- REIMBURSABLE</t>
  </si>
  <si>
    <t>DENTAL INS</t>
  </si>
  <si>
    <t>COMPUTER RELATED REP &amp; MAINT</t>
  </si>
  <si>
    <t>STREET LIGHT SERVICE - MG&amp;E</t>
  </si>
  <si>
    <t>TRAINING &amp; STAFF DEVELOPMENT</t>
  </si>
  <si>
    <t>LONGEVITY BENEFIT</t>
  </si>
  <si>
    <t>DANE CO CAD</t>
  </si>
  <si>
    <t>UNIFORMS &amp; PROTECTIVE GEAR</t>
  </si>
  <si>
    <t>EQUIPMENT OPERATING EXPENSE</t>
  </si>
  <si>
    <t>POLICE VEHICLE LEASE PROGRAM</t>
  </si>
  <si>
    <t>REPAIRS &amp; MAINT - BY OTHERS</t>
  </si>
  <si>
    <t>METRO TRANSIT SERVICES</t>
  </si>
  <si>
    <t>REPAIR &amp; MAINT SUPPLIES</t>
  </si>
  <si>
    <t>AUDIT &amp; FINANCIAL CONSULTING</t>
  </si>
  <si>
    <t>PUBLICATIONS, DUES &amp; SUBSCRIPT</t>
  </si>
  <si>
    <t>FIREARMS &amp; AMMUNITION</t>
  </si>
  <si>
    <t>OPERATING MATERIALS &amp; SUPPLIES</t>
  </si>
  <si>
    <t>OFFICE SUPPLIES &amp; POSTAGE</t>
  </si>
  <si>
    <t>HOLIDAY PREMIUM</t>
  </si>
  <si>
    <t>PROGRAM EXPENSES (SENIOR/REC)</t>
  </si>
  <si>
    <t>YMCA MEMBERSHIP</t>
  </si>
  <si>
    <t>GOLF COURSE MAINTENANCE</t>
  </si>
  <si>
    <t>SHIFT DIFFERENTIAL</t>
  </si>
  <si>
    <t>BUILDING REPAIRS &amp; MAINTENANCE</t>
  </si>
  <si>
    <t>OUTSIDE LEGAL COUNSEL</t>
  </si>
  <si>
    <t>INVESTIGATIVE SUPPLIES</t>
  </si>
  <si>
    <t>RECRUITMENT &amp; TEST - PD</t>
  </si>
  <si>
    <t>OTHER</t>
  </si>
  <si>
    <t>PUBLIC NOTICES &amp; ADVERTISEMENT</t>
  </si>
  <si>
    <t>LIFE INS</t>
  </si>
  <si>
    <t>PUBLIC INFORMATION &amp; EDUCATION</t>
  </si>
  <si>
    <t>TRAFFIC SIGNAL MAINTENANCE</t>
  </si>
  <si>
    <t>PROFESSIONAL SERVICES</t>
  </si>
  <si>
    <t>WEIGHTS &amp; MEASURES</t>
  </si>
  <si>
    <t>VEHICLE USE REIMBURSEMENT</t>
  </si>
  <si>
    <t>MEDICAL/EMS SUPPLIES</t>
  </si>
  <si>
    <t>STREET LIGHT MAINTENANCE</t>
  </si>
  <si>
    <t>DEBT COLLECTION EXPENSE</t>
  </si>
  <si>
    <t>NUTRITION PROGRAM</t>
  </si>
  <si>
    <t>TUITION REIMBURSEMENT</t>
  </si>
  <si>
    <t>BAD DEBT EXPENSE</t>
  </si>
  <si>
    <t>K-9 UNIT</t>
  </si>
  <si>
    <t>RECRUITMENT &amp; TEST - FD</t>
  </si>
  <si>
    <t>EMPLOYEE RECOG &amp; MEMORIALS</t>
  </si>
  <si>
    <t>RECRUITMENT &amp; TEST - HIGHWAY</t>
  </si>
  <si>
    <t>POSTAGE CLEARING</t>
  </si>
  <si>
    <t>ROAD MAINTENANCE</t>
  </si>
  <si>
    <t>WORKER'S COMPENSATION INSUR</t>
  </si>
  <si>
    <t>ILLEGAL TAXES, REFUND OF TAXES</t>
  </si>
  <si>
    <t>LIABILITY INSURANCE - GENERAL</t>
  </si>
  <si>
    <t>PRIOR YEAR EXPENSE</t>
  </si>
  <si>
    <t>VOL FF ACCIDENT &amp; HEALTH</t>
  </si>
  <si>
    <t>NEIGHBORHOOD ENGAGEMENT</t>
  </si>
  <si>
    <t>PROPERTY INSURANCE</t>
  </si>
  <si>
    <t>POLES &amp; LIGHTS REPLACE STOCK</t>
  </si>
  <si>
    <t>CURB &amp; SIDEWALK REPAIR - MINOR</t>
  </si>
  <si>
    <t>BOILER INSURANCE</t>
  </si>
  <si>
    <t>OREGON SNR CTR CONTRIBUTION</t>
  </si>
  <si>
    <t>UNEMPLOYMENT INSURANCE EXPENSE</t>
  </si>
  <si>
    <t>PAY FOR PERFORMANCE</t>
  </si>
  <si>
    <t>BUSINESS APPRECIATION PROGRAM</t>
  </si>
  <si>
    <t>DANE CO JAIL - PRISONER BOARD</t>
  </si>
  <si>
    <t>WPRA TICKET SAFETY PROGRAM</t>
  </si>
  <si>
    <t>EQUIPMENT REPLACEMENT RESERVE</t>
  </si>
  <si>
    <t>LOSS PD BY INSURANCE RECOVERY</t>
  </si>
  <si>
    <t>EMPLOYEE BONDS &amp; OTHER</t>
  </si>
  <si>
    <t>REFUND OF RESERVE CLASS B LIC</t>
  </si>
  <si>
    <t>ACT 11 CREDIT EXPENDITURE</t>
  </si>
  <si>
    <t>CONTINGENCY - UNDESIGNATED</t>
  </si>
  <si>
    <t>CONTINGENCY - DESIGNATED</t>
  </si>
  <si>
    <t>COMMUNICATIONS CENTER EQUIP</t>
  </si>
  <si>
    <t>DISABILITY INS</t>
  </si>
  <si>
    <t>SPECIAL ASSESSMENTS-CITY</t>
  </si>
  <si>
    <t>OUTSIDE LEGAL - ORD VIOLATIONS</t>
  </si>
  <si>
    <t>DIRECT FRINGE BENEFITS</t>
  </si>
  <si>
    <t>City of Fitchburg</t>
  </si>
  <si>
    <t>Comparable Wages</t>
  </si>
  <si>
    <t>2019-2021 Contract</t>
  </si>
  <si>
    <t>Us</t>
  </si>
  <si>
    <t>Them 1</t>
  </si>
  <si>
    <t>Them 2</t>
  </si>
  <si>
    <t>Them 3</t>
  </si>
  <si>
    <t>U     1     2     3</t>
  </si>
  <si>
    <t>Hire</t>
  </si>
  <si>
    <t>Contract
Expiration</t>
  </si>
  <si>
    <t>Grant/Donation Fund #200</t>
  </si>
  <si>
    <t>2019 Operating Budget</t>
  </si>
  <si>
    <t>3 Year</t>
  </si>
  <si>
    <t>Adopted</t>
  </si>
  <si>
    <t>Budget</t>
  </si>
  <si>
    <t>Acct #</t>
  </si>
  <si>
    <t>Account Name</t>
  </si>
  <si>
    <t>Actual</t>
  </si>
  <si>
    <t>Average</t>
  </si>
  <si>
    <t>Estimate</t>
  </si>
  <si>
    <t>Change</t>
  </si>
  <si>
    <t>200-4325-510</t>
  </si>
  <si>
    <t>FEDERAL GRANT GENERAL LIBRARY</t>
  </si>
  <si>
    <t>200-4322-299</t>
  </si>
  <si>
    <t>FEDERAL GRANT MISC FD</t>
  </si>
  <si>
    <t>200-4325-631</t>
  </si>
  <si>
    <t>FEDERAL GRANT PLANNING</t>
  </si>
  <si>
    <t>200-4352-101</t>
  </si>
  <si>
    <t>STATE GRANT K9 UNIT</t>
  </si>
  <si>
    <t>200-4355-510</t>
  </si>
  <si>
    <t>STATE GRANT GENERAL LIBRARY</t>
  </si>
  <si>
    <t>200-4372-101</t>
  </si>
  <si>
    <t>CTY GRANT K9 UNIT</t>
  </si>
  <si>
    <t>200-4375-510</t>
  </si>
  <si>
    <t>COUNTY GRANT GENERAL LIBRARY</t>
  </si>
  <si>
    <t>Subtotal Intergovernmental Aid</t>
  </si>
  <si>
    <t>200-4852-101</t>
  </si>
  <si>
    <t>PRIVATE DONATIONS K9 UNIT</t>
  </si>
  <si>
    <t>200-4852-199</t>
  </si>
  <si>
    <t>PRIVATE DONATIONS MISC PD</t>
  </si>
  <si>
    <t>200-4855-144</t>
  </si>
  <si>
    <t>DONATIONS SUSTAIN PROJ</t>
  </si>
  <si>
    <t>200-4855-401</t>
  </si>
  <si>
    <t>DONATIONS SR AMP</t>
  </si>
  <si>
    <t>200-4855-403</t>
  </si>
  <si>
    <t>DONATIONS SENIOR NUTRITION</t>
  </si>
  <si>
    <t>200-4855-410</t>
  </si>
  <si>
    <t>SR CTR- MEMORIALS</t>
  </si>
  <si>
    <t>200-4855-420</t>
  </si>
  <si>
    <t>SR CTR-ENERGY TASK FORCE</t>
  </si>
  <si>
    <t>200-4855-430</t>
  </si>
  <si>
    <t>SR CTR-DEMENTIA FRIENDLY</t>
  </si>
  <si>
    <t>200-4855-440</t>
  </si>
  <si>
    <t>SR CTR-DONATIONS MISC</t>
  </si>
  <si>
    <t>200-4855-450</t>
  </si>
  <si>
    <t>SR CTR-DONATIONS VOLUNTEER RN</t>
  </si>
  <si>
    <t>200-4855-510</t>
  </si>
  <si>
    <t>PRIVATE DONATIONS GEN LIBRARY</t>
  </si>
  <si>
    <t>200-4855-520</t>
  </si>
  <si>
    <t>RECREATION SCHOLARSHIPS</t>
  </si>
  <si>
    <t>200-4855-521</t>
  </si>
  <si>
    <t>DONATIONS PARKS SPECIFIC PROJ</t>
  </si>
  <si>
    <t>200-4855-522</t>
  </si>
  <si>
    <t>DONATIONS PARKS GENERAL</t>
  </si>
  <si>
    <t>200-4855-631</t>
  </si>
  <si>
    <t>DONATIONS - PLANNING</t>
  </si>
  <si>
    <t>200-4855-671</t>
  </si>
  <si>
    <t>DONATIONS - ECON DEV</t>
  </si>
  <si>
    <t>200-4882-101</t>
  </si>
  <si>
    <t>SALE OF K9 MERCHANDISE</t>
  </si>
  <si>
    <t>Miscellaneous Revenues Total</t>
  </si>
  <si>
    <t>200-4925-420</t>
  </si>
  <si>
    <t>SR ENERGY TF- TRX FROM F400</t>
  </si>
  <si>
    <t>200-4925-520</t>
  </si>
  <si>
    <t>SCHOLARSHIPS- TRX FROM F400</t>
  </si>
  <si>
    <t>200-4925-522</t>
  </si>
  <si>
    <t>PARK GENERAL-TRX FROM F400</t>
  </si>
  <si>
    <t>200-4925-523</t>
  </si>
  <si>
    <t>PARK SAVE AN ASH-TRX FROM F400</t>
  </si>
  <si>
    <t>Other Financing Sources Total</t>
  </si>
  <si>
    <t>Total Revenues</t>
  </si>
  <si>
    <t>5 Year</t>
  </si>
  <si>
    <t>200-5212-101</t>
  </si>
  <si>
    <t>K9 MERCHANDISE FOR RESALE</t>
  </si>
  <si>
    <t>200-5212-199</t>
  </si>
  <si>
    <t>MISC PD GRANT/DONATION EXP</t>
  </si>
  <si>
    <t>200-5212-299</t>
  </si>
  <si>
    <t>MISC FD GRANT/DONATION EXP</t>
  </si>
  <si>
    <t>200-5465-401</t>
  </si>
  <si>
    <t>SR CENTER AMP EXP</t>
  </si>
  <si>
    <t>200-5465-403</t>
  </si>
  <si>
    <t>SENIOR NUTRITION</t>
  </si>
  <si>
    <t>200-5515-510</t>
  </si>
  <si>
    <t>GENERAL LIBRARY GRANTS/DONATE</t>
  </si>
  <si>
    <t>200-5715-144</t>
  </si>
  <si>
    <t>SUSTAINABILITY PROJ</t>
  </si>
  <si>
    <t>200-5722-101</t>
  </si>
  <si>
    <t>K9 UNIT EXP</t>
  </si>
  <si>
    <t>200-5745-401</t>
  </si>
  <si>
    <t>JOINT VENTURES SR AMP OREGON</t>
  </si>
  <si>
    <t>200-5745-410</t>
  </si>
  <si>
    <t>SR CTR-MEMORIALS</t>
  </si>
  <si>
    <t>200-5745-420</t>
  </si>
  <si>
    <t>200-5745-430</t>
  </si>
  <si>
    <t>200-5745-440</t>
  </si>
  <si>
    <t>200-5745-450</t>
  </si>
  <si>
    <t>SR CTR-VOLUNTEER RN</t>
  </si>
  <si>
    <t>200-5765-520</t>
  </si>
  <si>
    <t>RECREATION SCHOLARSHIP EXP</t>
  </si>
  <si>
    <t>200-5765-521</t>
  </si>
  <si>
    <t>PARKS SPECIFIC PROJECTS</t>
  </si>
  <si>
    <t>200-5765-522</t>
  </si>
  <si>
    <t>PARKS DONATIONS GENERAL</t>
  </si>
  <si>
    <t>200-5765-523</t>
  </si>
  <si>
    <t>PARKS - SAVE AN ASH PRGM</t>
  </si>
  <si>
    <t>200-5775-631</t>
  </si>
  <si>
    <t>MISC PLANNING</t>
  </si>
  <si>
    <t>200-5775-671</t>
  </si>
  <si>
    <t>MISC ECON DEV</t>
  </si>
  <si>
    <t>200-5985-410</t>
  </si>
  <si>
    <t>SR CENTER MEMORIALS TRX OUT</t>
  </si>
  <si>
    <t>Total Expenditures</t>
  </si>
  <si>
    <t>Net Surplus/(Deficit)</t>
  </si>
  <si>
    <t>Beginning Fund Balance</t>
  </si>
  <si>
    <t>Annual Activity</t>
  </si>
  <si>
    <t>Estimated Ending Fund Balance</t>
  </si>
  <si>
    <t>Ending Fund Balance by Project</t>
  </si>
  <si>
    <t>2-101</t>
  </si>
  <si>
    <t>Police K9</t>
  </si>
  <si>
    <t>2-199</t>
  </si>
  <si>
    <t>Police General</t>
  </si>
  <si>
    <t>2-299</t>
  </si>
  <si>
    <t>Fire General</t>
  </si>
  <si>
    <t>5-144</t>
  </si>
  <si>
    <t>Sustainability General</t>
  </si>
  <si>
    <t>5-401</t>
  </si>
  <si>
    <t>Senior AMP</t>
  </si>
  <si>
    <t>5-403</t>
  </si>
  <si>
    <t>Senior Nutrition</t>
  </si>
  <si>
    <t>5-410</t>
  </si>
  <si>
    <t>Senior Memorials</t>
  </si>
  <si>
    <t>5-420</t>
  </si>
  <si>
    <t>Senior Energy Task Force</t>
  </si>
  <si>
    <t>5-430</t>
  </si>
  <si>
    <t>Senior Dementia Friendly</t>
  </si>
  <si>
    <t>5-440</t>
  </si>
  <si>
    <t>Senior General</t>
  </si>
  <si>
    <t>5-450</t>
  </si>
  <si>
    <t>Senior Volunteer Nurse</t>
  </si>
  <si>
    <t>5-510</t>
  </si>
  <si>
    <t>Library General</t>
  </si>
  <si>
    <t>5-520</t>
  </si>
  <si>
    <t>Recreation Scholarship</t>
  </si>
  <si>
    <t>5-521</t>
  </si>
  <si>
    <t>Park Specific</t>
  </si>
  <si>
    <t>5-522</t>
  </si>
  <si>
    <t>Parks Donation General</t>
  </si>
  <si>
    <t>5-523</t>
  </si>
  <si>
    <t>Save an Ash Tree</t>
  </si>
  <si>
    <t>5-631</t>
  </si>
  <si>
    <t>Planning General</t>
  </si>
  <si>
    <t>5-671</t>
  </si>
  <si>
    <t>Economic Development General</t>
  </si>
  <si>
    <t>check (rounding ok)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</si>
</sst>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yyyy"/>
    <numFmt numFmtId="166" formatCode="mm/yyyy"/>
    <numFmt numFmtId="167" formatCode="0.0%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 tint="-0.249977111117893"/>
      <name val="Arial"/>
      <family val="2"/>
    </font>
    <font>
      <sz val="10"/>
      <color theme="0" tint="-0.34998626667073579"/>
      <name val="Arial"/>
      <family val="2"/>
    </font>
    <font>
      <sz val="6"/>
      <color theme="1"/>
      <name val="Arial"/>
      <family val="2"/>
    </font>
    <font>
      <b/>
      <sz val="6"/>
      <color theme="1"/>
      <name val="Arial"/>
      <family val="2"/>
    </font>
    <font>
      <b/>
      <sz val="6"/>
      <name val="Arial"/>
      <family val="2"/>
    </font>
    <font>
      <sz val="6"/>
      <color rgb="FF0000FF"/>
      <name val="Arial"/>
      <family val="2"/>
    </font>
    <font>
      <sz val="6"/>
      <name val="Arial"/>
      <family val="2"/>
    </font>
    <font>
      <b/>
      <u/>
      <sz val="6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7">
    <xf numFmtId="0" fontId="0" fillId="0" borderId="0" xfId="0"/>
    <xf numFmtId="0" fontId="5" fillId="0" borderId="0" xfId="0" applyFont="1" applyAlignment="1"/>
    <xf numFmtId="0" fontId="1" fillId="0" borderId="0" xfId="0" applyFont="1"/>
    <xf numFmtId="0" fontId="5" fillId="0" borderId="0" xfId="0" applyFont="1" applyAlignment="1">
      <alignment horizontal="center"/>
    </xf>
    <xf numFmtId="10" fontId="5" fillId="0" borderId="0" xfId="2" applyNumberFormat="1" applyFont="1" applyAlignment="1">
      <alignment horizontal="center"/>
    </xf>
    <xf numFmtId="14" fontId="3" fillId="0" borderId="0" xfId="0" applyNumberFormat="1" applyFont="1" applyBorder="1" applyAlignment="1">
      <alignment horizontal="center"/>
    </xf>
    <xf numFmtId="10" fontId="3" fillId="0" borderId="0" xfId="2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/>
    <xf numFmtId="0" fontId="3" fillId="0" borderId="1" xfId="0" applyFont="1" applyBorder="1" applyAlignment="1">
      <alignment horizontal="center"/>
    </xf>
    <xf numFmtId="10" fontId="3" fillId="0" borderId="1" xfId="2" applyNumberFormat="1" applyFont="1" applyBorder="1" applyAlignment="1">
      <alignment horizontal="center"/>
    </xf>
    <xf numFmtId="44" fontId="1" fillId="0" borderId="0" xfId="1" applyFont="1"/>
    <xf numFmtId="10" fontId="1" fillId="0" borderId="0" xfId="2" applyNumberFormat="1" applyFont="1"/>
    <xf numFmtId="0" fontId="1" fillId="0" borderId="0" xfId="0" applyNumberFormat="1" applyFont="1"/>
    <xf numFmtId="44" fontId="1" fillId="0" borderId="0" xfId="1" applyFont="1" applyFill="1"/>
    <xf numFmtId="44" fontId="1" fillId="2" borderId="0" xfId="1" applyFont="1" applyFill="1"/>
    <xf numFmtId="44" fontId="1" fillId="0" borderId="0" xfId="0" applyNumberFormat="1" applyFont="1"/>
    <xf numFmtId="0" fontId="1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44" fontId="1" fillId="0" borderId="2" xfId="0" applyNumberFormat="1" applyFont="1" applyFill="1" applyBorder="1"/>
    <xf numFmtId="10" fontId="1" fillId="0" borderId="2" xfId="2" applyNumberFormat="1" applyFont="1" applyFill="1" applyBorder="1"/>
    <xf numFmtId="0" fontId="1" fillId="0" borderId="0" xfId="0" applyFont="1" applyFill="1"/>
    <xf numFmtId="0" fontId="1" fillId="0" borderId="0" xfId="3" applyFill="1" applyAlignment="1">
      <alignment vertical="top"/>
    </xf>
    <xf numFmtId="0" fontId="1" fillId="0" borderId="0" xfId="3" applyFill="1" applyBorder="1" applyAlignment="1">
      <alignment horizontal="center" vertical="top"/>
    </xf>
    <xf numFmtId="0" fontId="3" fillId="0" borderId="1" xfId="3" applyFont="1" applyFill="1" applyBorder="1" applyAlignment="1">
      <alignment horizontal="center" vertical="top"/>
    </xf>
    <xf numFmtId="0" fontId="3" fillId="0" borderId="0" xfId="3" applyFont="1" applyFill="1" applyAlignment="1">
      <alignment horizontal="center" vertical="top"/>
    </xf>
    <xf numFmtId="0" fontId="1" fillId="0" borderId="0" xfId="3" applyFill="1" applyAlignment="1">
      <alignment horizontal="right" vertical="top"/>
    </xf>
    <xf numFmtId="164" fontId="0" fillId="0" borderId="0" xfId="4" applyNumberFormat="1" applyFont="1" applyFill="1" applyAlignment="1">
      <alignment vertical="top"/>
    </xf>
    <xf numFmtId="8" fontId="1" fillId="0" borderId="0" xfId="3" applyNumberFormat="1" applyFill="1" applyAlignment="1">
      <alignment vertical="top"/>
    </xf>
    <xf numFmtId="0" fontId="6" fillId="0" borderId="1" xfId="3" applyFont="1" applyFill="1" applyBorder="1" applyAlignment="1">
      <alignment horizontal="center" vertical="top"/>
    </xf>
    <xf numFmtId="164" fontId="7" fillId="0" borderId="0" xfId="4" applyNumberFormat="1" applyFont="1" applyFill="1" applyAlignment="1">
      <alignment vertical="top"/>
    </xf>
    <xf numFmtId="0" fontId="8" fillId="0" borderId="1" xfId="3" applyFont="1" applyFill="1" applyBorder="1" applyAlignment="1">
      <alignment horizontal="center" vertical="top"/>
    </xf>
    <xf numFmtId="164" fontId="9" fillId="0" borderId="0" xfId="4" applyNumberFormat="1" applyFont="1" applyFill="1" applyAlignment="1">
      <alignment vertical="top"/>
    </xf>
    <xf numFmtId="0" fontId="1" fillId="0" borderId="0" xfId="3" applyFill="1" applyAlignment="1">
      <alignment vertical="center" wrapText="1"/>
    </xf>
    <xf numFmtId="0" fontId="1" fillId="0" borderId="0" xfId="3" applyFill="1" applyAlignment="1">
      <alignment horizontal="right" vertical="center"/>
    </xf>
    <xf numFmtId="0" fontId="10" fillId="4" borderId="0" xfId="3" applyFont="1" applyFill="1" applyProtection="1"/>
    <xf numFmtId="164" fontId="10" fillId="0" borderId="0" xfId="4" applyNumberFormat="1" applyFont="1" applyProtection="1"/>
    <xf numFmtId="164" fontId="10" fillId="3" borderId="0" xfId="4" applyNumberFormat="1" applyFont="1" applyFill="1" applyProtection="1"/>
    <xf numFmtId="164" fontId="10" fillId="0" borderId="0" xfId="4" applyNumberFormat="1" applyFont="1" applyProtection="1">
      <protection locked="0"/>
    </xf>
    <xf numFmtId="164" fontId="10" fillId="3" borderId="0" xfId="4" applyNumberFormat="1" applyFont="1" applyFill="1" applyProtection="1">
      <protection locked="0"/>
    </xf>
    <xf numFmtId="0" fontId="10" fillId="0" borderId="0" xfId="3" applyFont="1" applyProtection="1"/>
    <xf numFmtId="0" fontId="10" fillId="5" borderId="0" xfId="3" applyFont="1" applyFill="1" applyProtection="1"/>
    <xf numFmtId="0" fontId="10" fillId="6" borderId="0" xfId="0" applyFont="1" applyFill="1"/>
    <xf numFmtId="0" fontId="10" fillId="0" borderId="0" xfId="0" applyFont="1"/>
    <xf numFmtId="165" fontId="12" fillId="0" borderId="0" xfId="4" applyNumberFormat="1" applyFont="1" applyBorder="1" applyAlignment="1" applyProtection="1">
      <alignment horizontal="center"/>
    </xf>
    <xf numFmtId="165" fontId="11" fillId="0" borderId="0" xfId="4" applyNumberFormat="1" applyFont="1" applyBorder="1" applyAlignment="1" applyProtection="1">
      <alignment horizontal="center"/>
    </xf>
    <xf numFmtId="165" fontId="11" fillId="3" borderId="0" xfId="4" applyNumberFormat="1" applyFont="1" applyFill="1" applyBorder="1" applyAlignment="1" applyProtection="1">
      <alignment horizontal="center"/>
    </xf>
    <xf numFmtId="166" fontId="12" fillId="0" borderId="0" xfId="4" applyNumberFormat="1" applyFont="1" applyBorder="1" applyAlignment="1" applyProtection="1">
      <alignment horizontal="center"/>
    </xf>
    <xf numFmtId="165" fontId="12" fillId="0" borderId="0" xfId="4" applyNumberFormat="1" applyFont="1" applyBorder="1" applyAlignment="1" applyProtection="1">
      <alignment horizontal="center"/>
      <protection locked="0"/>
    </xf>
    <xf numFmtId="165" fontId="11" fillId="3" borderId="0" xfId="4" applyNumberFormat="1" applyFont="1" applyFill="1" applyBorder="1" applyAlignment="1" applyProtection="1">
      <alignment horizontal="center"/>
      <protection locked="0"/>
    </xf>
    <xf numFmtId="164" fontId="11" fillId="0" borderId="1" xfId="4" applyNumberFormat="1" applyFont="1" applyBorder="1" applyAlignment="1" applyProtection="1">
      <alignment horizontal="center"/>
    </xf>
    <xf numFmtId="164" fontId="11" fillId="3" borderId="1" xfId="4" applyNumberFormat="1" applyFont="1" applyFill="1" applyBorder="1" applyAlignment="1" applyProtection="1">
      <alignment horizontal="center"/>
    </xf>
    <xf numFmtId="164" fontId="11" fillId="0" borderId="1" xfId="4" applyNumberFormat="1" applyFont="1" applyBorder="1" applyAlignment="1" applyProtection="1">
      <alignment horizontal="center"/>
      <protection locked="0"/>
    </xf>
    <xf numFmtId="164" fontId="11" fillId="3" borderId="1" xfId="4" applyNumberFormat="1" applyFont="1" applyFill="1" applyBorder="1" applyAlignment="1" applyProtection="1">
      <alignment horizontal="center"/>
      <protection locked="0"/>
    </xf>
    <xf numFmtId="0" fontId="10" fillId="4" borderId="0" xfId="3" applyFont="1" applyFill="1" applyProtection="1">
      <protection locked="0"/>
    </xf>
    <xf numFmtId="49" fontId="10" fillId="0" borderId="0" xfId="3" applyNumberFormat="1" applyFont="1" applyProtection="1"/>
    <xf numFmtId="167" fontId="10" fillId="0" borderId="0" xfId="5" applyNumberFormat="1" applyFont="1" applyProtection="1"/>
    <xf numFmtId="164" fontId="10" fillId="5" borderId="0" xfId="3" applyNumberFormat="1" applyFont="1" applyFill="1" applyProtection="1"/>
    <xf numFmtId="0" fontId="10" fillId="6" borderId="0" xfId="3" applyFont="1" applyFill="1" applyProtection="1">
      <protection locked="0"/>
    </xf>
    <xf numFmtId="0" fontId="10" fillId="0" borderId="0" xfId="3" applyFont="1" applyProtection="1">
      <protection locked="0"/>
    </xf>
    <xf numFmtId="0" fontId="11" fillId="0" borderId="0" xfId="3" applyFont="1" applyProtection="1"/>
    <xf numFmtId="164" fontId="10" fillId="0" borderId="4" xfId="4" applyNumberFormat="1" applyFont="1" applyBorder="1" applyProtection="1"/>
    <xf numFmtId="164" fontId="10" fillId="3" borderId="4" xfId="4" applyNumberFormat="1" applyFont="1" applyFill="1" applyBorder="1" applyProtection="1"/>
    <xf numFmtId="164" fontId="10" fillId="0" borderId="4" xfId="4" applyNumberFormat="1" applyFont="1" applyBorder="1" applyProtection="1">
      <protection locked="0"/>
    </xf>
    <xf numFmtId="164" fontId="10" fillId="3" borderId="4" xfId="4" applyNumberFormat="1" applyFont="1" applyFill="1" applyBorder="1" applyProtection="1">
      <protection locked="0"/>
    </xf>
    <xf numFmtId="0" fontId="10" fillId="4" borderId="0" xfId="0" applyFont="1" applyFill="1"/>
    <xf numFmtId="0" fontId="10" fillId="3" borderId="0" xfId="0" applyFont="1" applyFill="1"/>
    <xf numFmtId="167" fontId="10" fillId="0" borderId="4" xfId="5" applyNumberFormat="1" applyFont="1" applyBorder="1" applyProtection="1"/>
    <xf numFmtId="164" fontId="10" fillId="0" borderId="2" xfId="4" applyNumberFormat="1" applyFont="1" applyBorder="1" applyProtection="1"/>
    <xf numFmtId="164" fontId="10" fillId="3" borderId="2" xfId="4" applyNumberFormat="1" applyFont="1" applyFill="1" applyBorder="1" applyProtection="1"/>
    <xf numFmtId="164" fontId="10" fillId="0" borderId="2" xfId="4" applyNumberFormat="1" applyFont="1" applyBorder="1" applyProtection="1">
      <protection locked="0"/>
    </xf>
    <xf numFmtId="164" fontId="10" fillId="3" borderId="2" xfId="4" applyNumberFormat="1" applyFont="1" applyFill="1" applyBorder="1" applyProtection="1">
      <protection locked="0"/>
    </xf>
    <xf numFmtId="167" fontId="10" fillId="0" borderId="2" xfId="5" applyNumberFormat="1" applyFont="1" applyBorder="1" applyProtection="1"/>
    <xf numFmtId="166" fontId="11" fillId="0" borderId="0" xfId="4" applyNumberFormat="1" applyFont="1" applyBorder="1" applyAlignment="1" applyProtection="1">
      <alignment horizontal="center"/>
    </xf>
    <xf numFmtId="165" fontId="11" fillId="0" borderId="0" xfId="4" applyNumberFormat="1" applyFont="1" applyBorder="1" applyAlignment="1" applyProtection="1">
      <alignment horizontal="center"/>
      <protection locked="0"/>
    </xf>
    <xf numFmtId="0" fontId="11" fillId="0" borderId="5" xfId="3" applyFont="1" applyBorder="1" applyProtection="1"/>
    <xf numFmtId="164" fontId="10" fillId="0" borderId="6" xfId="4" applyNumberFormat="1" applyFont="1" applyBorder="1" applyProtection="1"/>
    <xf numFmtId="164" fontId="10" fillId="3" borderId="6" xfId="4" applyNumberFormat="1" applyFont="1" applyFill="1" applyBorder="1" applyProtection="1"/>
    <xf numFmtId="164" fontId="10" fillId="0" borderId="6" xfId="4" applyNumberFormat="1" applyFont="1" applyBorder="1" applyProtection="1">
      <protection locked="0"/>
    </xf>
    <xf numFmtId="164" fontId="10" fillId="3" borderId="6" xfId="4" applyNumberFormat="1" applyFont="1" applyFill="1" applyBorder="1" applyProtection="1">
      <protection locked="0"/>
    </xf>
    <xf numFmtId="164" fontId="10" fillId="0" borderId="7" xfId="4" applyNumberFormat="1" applyFont="1" applyBorder="1" applyProtection="1"/>
    <xf numFmtId="164" fontId="13" fillId="0" borderId="0" xfId="4" applyNumberFormat="1" applyFont="1" applyProtection="1"/>
    <xf numFmtId="164" fontId="14" fillId="0" borderId="0" xfId="4" applyNumberFormat="1" applyFont="1" applyProtection="1"/>
    <xf numFmtId="164" fontId="13" fillId="3" borderId="0" xfId="4" applyNumberFormat="1" applyFont="1" applyFill="1" applyProtection="1"/>
    <xf numFmtId="164" fontId="13" fillId="3" borderId="0" xfId="4" applyNumberFormat="1" applyFont="1" applyFill="1" applyProtection="1">
      <protection locked="0"/>
    </xf>
    <xf numFmtId="0" fontId="15" fillId="0" borderId="0" xfId="3" applyFont="1" applyBorder="1" applyAlignment="1" applyProtection="1">
      <alignment horizontal="center"/>
    </xf>
    <xf numFmtId="0" fontId="10" fillId="5" borderId="0" xfId="0" applyFont="1" applyFill="1"/>
    <xf numFmtId="43" fontId="10" fillId="0" borderId="0" xfId="6" applyFont="1" applyProtection="1"/>
    <xf numFmtId="0" fontId="5" fillId="0" borderId="0" xfId="0" applyFont="1" applyAlignment="1">
      <alignment horizontal="center"/>
    </xf>
    <xf numFmtId="10" fontId="5" fillId="0" borderId="0" xfId="2" applyNumberFormat="1" applyFont="1" applyAlignment="1">
      <alignment horizontal="center"/>
    </xf>
    <xf numFmtId="0" fontId="3" fillId="0" borderId="0" xfId="3" applyFont="1" applyFill="1" applyAlignment="1">
      <alignment vertical="top"/>
    </xf>
    <xf numFmtId="0" fontId="2" fillId="3" borderId="3" xfId="3" applyFont="1" applyFill="1" applyBorder="1" applyAlignment="1">
      <alignment horizontal="center" vertical="top"/>
    </xf>
    <xf numFmtId="0" fontId="2" fillId="3" borderId="4" xfId="3" applyFont="1" applyFill="1" applyBorder="1" applyAlignment="1">
      <alignment horizontal="center" vertical="top"/>
    </xf>
    <xf numFmtId="164" fontId="11" fillId="0" borderId="1" xfId="4" applyNumberFormat="1" applyFont="1" applyBorder="1" applyAlignment="1" applyProtection="1">
      <alignment horizontal="center"/>
    </xf>
    <xf numFmtId="0" fontId="11" fillId="0" borderId="0" xfId="3" applyFont="1" applyAlignment="1" applyProtection="1"/>
    <xf numFmtId="0" fontId="12" fillId="0" borderId="0" xfId="3" applyFont="1" applyAlignment="1" applyProtection="1"/>
    <xf numFmtId="165" fontId="11" fillId="0" borderId="0" xfId="4" applyNumberFormat="1" applyFont="1" applyBorder="1" applyAlignment="1" applyProtection="1">
      <alignment horizontal="center"/>
    </xf>
  </cellXfs>
  <cellStyles count="7">
    <cellStyle name="Comma 2" xfId="6"/>
    <cellStyle name="Currency" xfId="1" builtinId="4"/>
    <cellStyle name="Currency 2" xfId="4"/>
    <cellStyle name="Normal" xfId="0" builtinId="0"/>
    <cellStyle name="Normal 2" xfId="3"/>
    <cellStyle name="Percent" xfId="2" builtinId="5"/>
    <cellStyle name="Percent 2" xfId="5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E425"/>
  <sheetViews>
    <sheetView tabSelected="1" zoomScaleNormal="100" zoomScaleSheetLayoutView="95" workbookViewId="0">
      <selection activeCell="D31" sqref="D31"/>
    </sheetView>
  </sheetViews>
  <sheetFormatPr defaultColWidth="9.140625" defaultRowHeight="12.75" outlineLevelCol="1" x14ac:dyDescent="0.2"/>
  <cols>
    <col min="1" max="1" width="4.140625" style="7" bestFit="1" customWidth="1"/>
    <col min="2" max="2" width="63.5703125" style="8" bestFit="1" customWidth="1"/>
    <col min="3" max="3" width="15.42578125" style="2" bestFit="1" customWidth="1"/>
    <col min="4" max="4" width="10.140625" style="12" bestFit="1" customWidth="1"/>
    <col min="5" max="5" width="9.140625" style="2" customWidth="1" outlineLevel="1"/>
    <col min="6" max="7" width="9.140625" style="2"/>
    <col min="8" max="8" width="10.5703125" style="2" bestFit="1" customWidth="1"/>
    <col min="9" max="16384" width="9.140625" style="2"/>
  </cols>
  <sheetData>
    <row r="1" spans="1:5" x14ac:dyDescent="0.2">
      <c r="A1" s="88" t="s">
        <v>0</v>
      </c>
      <c r="B1" s="88"/>
      <c r="C1" s="88"/>
      <c r="D1" s="89"/>
      <c r="E1" s="1"/>
    </row>
    <row r="2" spans="1:5" x14ac:dyDescent="0.2">
      <c r="A2" s="88" t="s">
        <v>1</v>
      </c>
      <c r="B2" s="88"/>
      <c r="C2" s="88"/>
      <c r="D2" s="89"/>
      <c r="E2" s="1"/>
    </row>
    <row r="3" spans="1:5" x14ac:dyDescent="0.2">
      <c r="A3" s="3"/>
      <c r="B3" s="3"/>
      <c r="C3" s="3"/>
      <c r="D3" s="4"/>
    </row>
    <row r="4" spans="1:5" x14ac:dyDescent="0.2">
      <c r="A4" s="3"/>
      <c r="B4" s="3"/>
      <c r="C4" s="5">
        <v>43646</v>
      </c>
      <c r="D4" s="6" t="s">
        <v>2</v>
      </c>
    </row>
    <row r="5" spans="1:5" x14ac:dyDescent="0.2">
      <c r="C5" s="9" t="s">
        <v>3</v>
      </c>
      <c r="D5" s="10" t="s">
        <v>4</v>
      </c>
      <c r="E5" s="9" t="s">
        <v>5</v>
      </c>
    </row>
    <row r="6" spans="1:5" x14ac:dyDescent="0.2">
      <c r="A6" s="7">
        <v>110</v>
      </c>
      <c r="B6" s="2" t="s">
        <v>6</v>
      </c>
      <c r="C6" s="11">
        <v>4621577.54</v>
      </c>
      <c r="D6" s="12">
        <f t="shared" ref="D6:D69" si="0">C6/$C$97</f>
        <v>0.4869075444565652</v>
      </c>
      <c r="E6" s="13" t="str">
        <f t="shared" ref="E6:E69" si="1">IF(C6=0,"hide","")</f>
        <v/>
      </c>
    </row>
    <row r="7" spans="1:5" x14ac:dyDescent="0.2">
      <c r="A7" s="7">
        <v>160</v>
      </c>
      <c r="B7" s="2" t="s">
        <v>7</v>
      </c>
      <c r="C7" s="11">
        <v>996714.67</v>
      </c>
      <c r="D7" s="12">
        <f t="shared" si="0"/>
        <v>0.10500914207176447</v>
      </c>
      <c r="E7" s="13" t="str">
        <f t="shared" si="1"/>
        <v/>
      </c>
    </row>
    <row r="8" spans="1:5" x14ac:dyDescent="0.2">
      <c r="A8" s="7">
        <v>132</v>
      </c>
      <c r="B8" s="2" t="s">
        <v>8</v>
      </c>
      <c r="C8" s="11">
        <v>449689.98</v>
      </c>
      <c r="D8" s="12">
        <f t="shared" si="0"/>
        <v>4.7377208763335364E-2</v>
      </c>
      <c r="E8" s="13" t="str">
        <f t="shared" si="1"/>
        <v/>
      </c>
    </row>
    <row r="9" spans="1:5" x14ac:dyDescent="0.2">
      <c r="A9" s="7">
        <v>131</v>
      </c>
      <c r="B9" s="2" t="s">
        <v>9</v>
      </c>
      <c r="C9" s="11">
        <v>398753.24</v>
      </c>
      <c r="D9" s="12">
        <f t="shared" si="0"/>
        <v>4.2010754823881932E-2</v>
      </c>
      <c r="E9" s="13" t="str">
        <f t="shared" si="1"/>
        <v/>
      </c>
    </row>
    <row r="10" spans="1:5" x14ac:dyDescent="0.2">
      <c r="A10" s="7">
        <v>570</v>
      </c>
      <c r="B10" s="2" t="s">
        <v>10</v>
      </c>
      <c r="C10" s="11">
        <v>317145.12</v>
      </c>
      <c r="D10" s="12">
        <f t="shared" si="0"/>
        <v>3.3412909397076286E-2</v>
      </c>
      <c r="E10" s="13" t="str">
        <f t="shared" si="1"/>
        <v/>
      </c>
    </row>
    <row r="11" spans="1:5" x14ac:dyDescent="0.2">
      <c r="A11" s="7">
        <v>150</v>
      </c>
      <c r="B11" s="2" t="s">
        <v>11</v>
      </c>
      <c r="C11" s="11">
        <v>267864.38</v>
      </c>
      <c r="D11" s="12">
        <f t="shared" si="0"/>
        <v>2.8220923782916834E-2</v>
      </c>
      <c r="E11" s="13" t="str">
        <f t="shared" si="1"/>
        <v/>
      </c>
    </row>
    <row r="12" spans="1:5" x14ac:dyDescent="0.2">
      <c r="A12" s="7">
        <v>115</v>
      </c>
      <c r="B12" s="2" t="s">
        <v>12</v>
      </c>
      <c r="C12" s="11">
        <v>253623.89</v>
      </c>
      <c r="D12" s="12">
        <f t="shared" si="0"/>
        <v>2.6720613129737083E-2</v>
      </c>
      <c r="E12" s="13" t="str">
        <f t="shared" si="1"/>
        <v/>
      </c>
    </row>
    <row r="13" spans="1:5" x14ac:dyDescent="0.2">
      <c r="A13" s="7">
        <v>270</v>
      </c>
      <c r="B13" s="2" t="s">
        <v>13</v>
      </c>
      <c r="C13" s="11">
        <v>253283.05</v>
      </c>
      <c r="D13" s="12">
        <f t="shared" si="0"/>
        <v>2.6684703839886113E-2</v>
      </c>
      <c r="E13" s="13" t="str">
        <f t="shared" si="1"/>
        <v/>
      </c>
    </row>
    <row r="14" spans="1:5" x14ac:dyDescent="0.2">
      <c r="A14" s="7">
        <v>572</v>
      </c>
      <c r="B14" s="2" t="s">
        <v>14</v>
      </c>
      <c r="C14" s="11">
        <v>191249.66</v>
      </c>
      <c r="D14" s="12">
        <f t="shared" si="0"/>
        <v>2.0149159355823114E-2</v>
      </c>
      <c r="E14" s="13" t="str">
        <f t="shared" si="1"/>
        <v/>
      </c>
    </row>
    <row r="15" spans="1:5" x14ac:dyDescent="0.2">
      <c r="A15" s="7">
        <v>571</v>
      </c>
      <c r="B15" s="2" t="s">
        <v>15</v>
      </c>
      <c r="C15" s="11">
        <v>159039.42000000001</v>
      </c>
      <c r="D15" s="12">
        <f t="shared" si="0"/>
        <v>1.6755640859375552E-2</v>
      </c>
      <c r="E15" s="13" t="str">
        <f t="shared" si="1"/>
        <v/>
      </c>
    </row>
    <row r="16" spans="1:5" x14ac:dyDescent="0.2">
      <c r="A16" s="7">
        <v>335</v>
      </c>
      <c r="B16" s="2" t="s">
        <v>16</v>
      </c>
      <c r="C16" s="11">
        <v>146785.38</v>
      </c>
      <c r="D16" s="12">
        <f t="shared" si="0"/>
        <v>1.5464613180096901E-2</v>
      </c>
      <c r="E16" s="13" t="str">
        <f t="shared" si="1"/>
        <v/>
      </c>
    </row>
    <row r="17" spans="1:5" x14ac:dyDescent="0.2">
      <c r="A17" s="7">
        <v>370</v>
      </c>
      <c r="B17" s="2" t="s">
        <v>17</v>
      </c>
      <c r="C17" s="11">
        <v>146074.69</v>
      </c>
      <c r="D17" s="12">
        <f t="shared" si="0"/>
        <v>1.5389738244044257E-2</v>
      </c>
      <c r="E17" s="13" t="str">
        <f t="shared" si="1"/>
        <v/>
      </c>
    </row>
    <row r="18" spans="1:5" x14ac:dyDescent="0.2">
      <c r="A18" s="7">
        <v>120</v>
      </c>
      <c r="B18" s="2" t="s">
        <v>18</v>
      </c>
      <c r="C18" s="11">
        <v>105523.39</v>
      </c>
      <c r="D18" s="12">
        <f t="shared" si="0"/>
        <v>1.1117445128407922E-2</v>
      </c>
      <c r="E18" s="13" t="str">
        <f t="shared" si="1"/>
        <v/>
      </c>
    </row>
    <row r="19" spans="1:5" x14ac:dyDescent="0.2">
      <c r="A19" s="7">
        <v>365</v>
      </c>
      <c r="B19" s="2" t="s">
        <v>19</v>
      </c>
      <c r="C19" s="11">
        <v>104433.62</v>
      </c>
      <c r="D19" s="12">
        <f t="shared" si="0"/>
        <v>1.1002632117021677E-2</v>
      </c>
      <c r="E19" s="13" t="str">
        <f t="shared" si="1"/>
        <v/>
      </c>
    </row>
    <row r="20" spans="1:5" x14ac:dyDescent="0.2">
      <c r="A20" s="7">
        <v>189</v>
      </c>
      <c r="B20" s="2" t="s">
        <v>20</v>
      </c>
      <c r="C20" s="11">
        <v>85989.52</v>
      </c>
      <c r="D20" s="12">
        <f t="shared" si="0"/>
        <v>9.0594490019524163E-3</v>
      </c>
      <c r="E20" s="13" t="str">
        <f t="shared" si="1"/>
        <v/>
      </c>
    </row>
    <row r="21" spans="1:5" x14ac:dyDescent="0.2">
      <c r="A21" s="7">
        <v>290</v>
      </c>
      <c r="B21" s="2" t="s">
        <v>21</v>
      </c>
      <c r="C21" s="11">
        <v>75409.94</v>
      </c>
      <c r="D21" s="12">
        <f t="shared" si="0"/>
        <v>7.9448345062315909E-3</v>
      </c>
      <c r="E21" s="13" t="str">
        <f t="shared" si="1"/>
        <v/>
      </c>
    </row>
    <row r="22" spans="1:5" x14ac:dyDescent="0.2">
      <c r="A22" s="7">
        <v>163</v>
      </c>
      <c r="B22" s="2" t="s">
        <v>22</v>
      </c>
      <c r="C22" s="11">
        <v>73359.67</v>
      </c>
      <c r="D22" s="12">
        <f t="shared" si="0"/>
        <v>7.7288277590694607E-3</v>
      </c>
      <c r="E22" s="13" t="str">
        <f t="shared" si="1"/>
        <v/>
      </c>
    </row>
    <row r="23" spans="1:5" x14ac:dyDescent="0.2">
      <c r="A23" s="7">
        <v>245</v>
      </c>
      <c r="B23" s="2" t="s">
        <v>23</v>
      </c>
      <c r="C23" s="11">
        <v>67679.11</v>
      </c>
      <c r="D23" s="12">
        <f t="shared" si="0"/>
        <v>7.1303508327820384E-3</v>
      </c>
      <c r="E23" s="13" t="str">
        <f t="shared" si="1"/>
        <v/>
      </c>
    </row>
    <row r="24" spans="1:5" x14ac:dyDescent="0.2">
      <c r="A24" s="7">
        <v>220</v>
      </c>
      <c r="B24" s="2" t="s">
        <v>24</v>
      </c>
      <c r="C24" s="11">
        <v>63922.41</v>
      </c>
      <c r="D24" s="12">
        <f t="shared" si="0"/>
        <v>6.7345626941154356E-3</v>
      </c>
      <c r="E24" s="13" t="str">
        <f t="shared" si="1"/>
        <v/>
      </c>
    </row>
    <row r="25" spans="1:5" x14ac:dyDescent="0.2">
      <c r="A25" s="7">
        <v>325</v>
      </c>
      <c r="B25" s="2" t="s">
        <v>25</v>
      </c>
      <c r="C25" s="11">
        <v>57918.78</v>
      </c>
      <c r="D25" s="12">
        <f t="shared" si="0"/>
        <v>6.1020486411053525E-3</v>
      </c>
      <c r="E25" s="13" t="str">
        <f t="shared" si="1"/>
        <v/>
      </c>
    </row>
    <row r="26" spans="1:5" x14ac:dyDescent="0.2">
      <c r="A26" s="7">
        <v>135</v>
      </c>
      <c r="B26" s="2" t="s">
        <v>26</v>
      </c>
      <c r="C26" s="11">
        <v>55251</v>
      </c>
      <c r="D26" s="12">
        <f t="shared" si="0"/>
        <v>5.8209839618464307E-3</v>
      </c>
      <c r="E26" s="13" t="str">
        <f t="shared" si="1"/>
        <v/>
      </c>
    </row>
    <row r="27" spans="1:5" x14ac:dyDescent="0.2">
      <c r="A27" s="7">
        <v>269</v>
      </c>
      <c r="B27" s="2" t="s">
        <v>27</v>
      </c>
      <c r="C27" s="11">
        <v>54502.65</v>
      </c>
      <c r="D27" s="12">
        <f t="shared" si="0"/>
        <v>5.7421413463671139E-3</v>
      </c>
      <c r="E27" s="13" t="str">
        <f t="shared" si="1"/>
        <v/>
      </c>
    </row>
    <row r="28" spans="1:5" x14ac:dyDescent="0.2">
      <c r="A28" s="7">
        <v>323</v>
      </c>
      <c r="B28" s="2" t="s">
        <v>28</v>
      </c>
      <c r="C28" s="14">
        <v>44332.47</v>
      </c>
      <c r="D28" s="12">
        <f t="shared" si="0"/>
        <v>4.6706592977328563E-3</v>
      </c>
      <c r="E28" s="13" t="str">
        <f t="shared" si="1"/>
        <v/>
      </c>
    </row>
    <row r="29" spans="1:5" x14ac:dyDescent="0.2">
      <c r="A29" s="7">
        <v>355</v>
      </c>
      <c r="B29" s="2" t="s">
        <v>29</v>
      </c>
      <c r="C29" s="11">
        <v>37816.9</v>
      </c>
      <c r="D29" s="12">
        <f t="shared" si="0"/>
        <v>3.9842096683634738E-3</v>
      </c>
      <c r="E29" s="13" t="str">
        <f t="shared" si="1"/>
        <v/>
      </c>
    </row>
    <row r="30" spans="1:5" x14ac:dyDescent="0.2">
      <c r="A30" s="7">
        <v>260</v>
      </c>
      <c r="B30" s="2" t="s">
        <v>30</v>
      </c>
      <c r="C30" s="11">
        <v>35581.4</v>
      </c>
      <c r="D30" s="12">
        <f t="shared" si="0"/>
        <v>3.7486879647434909E-3</v>
      </c>
      <c r="E30" s="13" t="str">
        <f t="shared" si="1"/>
        <v/>
      </c>
    </row>
    <row r="31" spans="1:5" x14ac:dyDescent="0.2">
      <c r="A31" s="7">
        <v>240</v>
      </c>
      <c r="B31" s="2" t="s">
        <v>31</v>
      </c>
      <c r="C31" s="11">
        <v>35460.699999999997</v>
      </c>
      <c r="D31" s="12">
        <f t="shared" si="0"/>
        <v>3.7359715837875823E-3</v>
      </c>
      <c r="E31" s="13" t="str">
        <f t="shared" si="1"/>
        <v/>
      </c>
    </row>
    <row r="32" spans="1:5" x14ac:dyDescent="0.2">
      <c r="A32" s="7">
        <v>200</v>
      </c>
      <c r="B32" s="2" t="s">
        <v>32</v>
      </c>
      <c r="C32" s="11">
        <v>31793</v>
      </c>
      <c r="D32" s="12">
        <f t="shared" si="0"/>
        <v>3.3495600640528421E-3</v>
      </c>
      <c r="E32" s="13" t="str">
        <f t="shared" si="1"/>
        <v/>
      </c>
    </row>
    <row r="33" spans="1:5" x14ac:dyDescent="0.2">
      <c r="A33" s="7">
        <v>350</v>
      </c>
      <c r="B33" s="2" t="s">
        <v>33</v>
      </c>
      <c r="C33" s="11">
        <v>30522</v>
      </c>
      <c r="D33" s="12">
        <f t="shared" si="0"/>
        <v>3.2156535172843345E-3</v>
      </c>
      <c r="E33" s="13" t="str">
        <f t="shared" si="1"/>
        <v/>
      </c>
    </row>
    <row r="34" spans="1:5" x14ac:dyDescent="0.2">
      <c r="A34" s="7">
        <v>212</v>
      </c>
      <c r="B34" s="2" t="s">
        <v>34</v>
      </c>
      <c r="C34" s="11">
        <v>29170</v>
      </c>
      <c r="D34" s="12">
        <f t="shared" si="0"/>
        <v>3.0732131937351434E-3</v>
      </c>
      <c r="E34" s="13" t="str">
        <f t="shared" si="1"/>
        <v/>
      </c>
    </row>
    <row r="35" spans="1:5" x14ac:dyDescent="0.2">
      <c r="A35" s="7">
        <v>320</v>
      </c>
      <c r="B35" s="2" t="s">
        <v>35</v>
      </c>
      <c r="C35" s="11">
        <v>28329.53</v>
      </c>
      <c r="D35" s="12">
        <f t="shared" si="0"/>
        <v>2.9846652508850034E-3</v>
      </c>
      <c r="E35" s="13" t="str">
        <f t="shared" si="1"/>
        <v/>
      </c>
    </row>
    <row r="36" spans="1:5" x14ac:dyDescent="0.2">
      <c r="A36" s="7">
        <v>383</v>
      </c>
      <c r="B36" s="2" t="s">
        <v>36</v>
      </c>
      <c r="C36" s="11">
        <v>27354.18</v>
      </c>
      <c r="D36" s="12">
        <f t="shared" si="0"/>
        <v>2.8819069893659915E-3</v>
      </c>
      <c r="E36" s="13" t="str">
        <f t="shared" si="1"/>
        <v/>
      </c>
    </row>
    <row r="37" spans="1:5" x14ac:dyDescent="0.2">
      <c r="A37" s="7">
        <v>340</v>
      </c>
      <c r="B37" s="2" t="s">
        <v>37</v>
      </c>
      <c r="C37" s="11">
        <v>23883.1</v>
      </c>
      <c r="D37" s="12">
        <f t="shared" si="0"/>
        <v>2.5162104226018442E-3</v>
      </c>
      <c r="E37" s="13" t="str">
        <f t="shared" si="1"/>
        <v/>
      </c>
    </row>
    <row r="38" spans="1:5" x14ac:dyDescent="0.2">
      <c r="A38" s="7">
        <v>310</v>
      </c>
      <c r="B38" s="2" t="s">
        <v>38</v>
      </c>
      <c r="C38" s="11">
        <v>22518.71</v>
      </c>
      <c r="D38" s="12">
        <f t="shared" si="0"/>
        <v>2.3724647472710149E-3</v>
      </c>
      <c r="E38" s="13" t="str">
        <f t="shared" si="1"/>
        <v/>
      </c>
    </row>
    <row r="39" spans="1:5" x14ac:dyDescent="0.2">
      <c r="A39" s="7">
        <v>190</v>
      </c>
      <c r="B39" s="2" t="s">
        <v>39</v>
      </c>
      <c r="C39" s="11">
        <v>20021.810000000001</v>
      </c>
      <c r="D39" s="12">
        <f t="shared" si="0"/>
        <v>2.1094031763612695E-3</v>
      </c>
      <c r="E39" s="13" t="str">
        <f t="shared" si="1"/>
        <v/>
      </c>
    </row>
    <row r="40" spans="1:5" x14ac:dyDescent="0.2">
      <c r="A40" s="7">
        <v>387</v>
      </c>
      <c r="B40" s="2" t="s">
        <v>40</v>
      </c>
      <c r="C40" s="11">
        <v>19774.810000000001</v>
      </c>
      <c r="D40" s="12">
        <f t="shared" si="0"/>
        <v>2.0833804249436286E-3</v>
      </c>
      <c r="E40" s="13" t="str">
        <f t="shared" si="1"/>
        <v/>
      </c>
    </row>
    <row r="41" spans="1:5" x14ac:dyDescent="0.2">
      <c r="A41" s="7">
        <v>324</v>
      </c>
      <c r="B41" s="2" t="s">
        <v>41</v>
      </c>
      <c r="C41" s="11">
        <v>18468.77</v>
      </c>
      <c r="D41" s="12">
        <f t="shared" si="0"/>
        <v>1.9457822295529585E-3</v>
      </c>
      <c r="E41" s="13" t="str">
        <f t="shared" si="1"/>
        <v/>
      </c>
    </row>
    <row r="42" spans="1:5" x14ac:dyDescent="0.2">
      <c r="A42" s="7">
        <v>289</v>
      </c>
      <c r="B42" s="2" t="s">
        <v>42</v>
      </c>
      <c r="C42" s="11">
        <v>15000</v>
      </c>
      <c r="D42" s="12">
        <f t="shared" si="0"/>
        <v>1.5803290334599639E-3</v>
      </c>
      <c r="E42" s="13" t="str">
        <f t="shared" si="1"/>
        <v/>
      </c>
    </row>
    <row r="43" spans="1:5" x14ac:dyDescent="0.2">
      <c r="A43" s="7">
        <v>125</v>
      </c>
      <c r="B43" s="2" t="s">
        <v>43</v>
      </c>
      <c r="C43" s="11">
        <v>14232.03</v>
      </c>
      <c r="D43" s="12">
        <f t="shared" si="0"/>
        <v>1.4994193476048807E-3</v>
      </c>
      <c r="E43" s="13" t="str">
        <f t="shared" si="1"/>
        <v/>
      </c>
    </row>
    <row r="44" spans="1:5" x14ac:dyDescent="0.2">
      <c r="A44" s="7">
        <v>360</v>
      </c>
      <c r="B44" s="2" t="s">
        <v>44</v>
      </c>
      <c r="C44" s="11">
        <v>14082.99</v>
      </c>
      <c r="D44" s="12">
        <f t="shared" si="0"/>
        <v>1.4837171983284225E-3</v>
      </c>
      <c r="E44" s="13" t="str">
        <f t="shared" si="1"/>
        <v/>
      </c>
    </row>
    <row r="45" spans="1:5" x14ac:dyDescent="0.2">
      <c r="A45" s="7">
        <v>203</v>
      </c>
      <c r="B45" s="2" t="s">
        <v>45</v>
      </c>
      <c r="C45" s="11">
        <v>11862</v>
      </c>
      <c r="D45" s="12">
        <f t="shared" si="0"/>
        <v>1.2497241996601396E-3</v>
      </c>
      <c r="E45" s="13" t="str">
        <f t="shared" si="1"/>
        <v/>
      </c>
    </row>
    <row r="46" spans="1:5" x14ac:dyDescent="0.2">
      <c r="A46" s="7">
        <v>384</v>
      </c>
      <c r="B46" s="2" t="s">
        <v>46</v>
      </c>
      <c r="C46" s="11">
        <v>11350.38</v>
      </c>
      <c r="D46" s="12">
        <f t="shared" si="0"/>
        <v>1.195822336986887E-3</v>
      </c>
      <c r="E46" s="13" t="str">
        <f t="shared" si="1"/>
        <v/>
      </c>
    </row>
    <row r="47" spans="1:5" x14ac:dyDescent="0.2">
      <c r="A47" s="7">
        <v>251</v>
      </c>
      <c r="B47" s="2" t="s">
        <v>47</v>
      </c>
      <c r="C47" s="11">
        <v>10421.120000000001</v>
      </c>
      <c r="D47" s="12">
        <f t="shared" si="0"/>
        <v>1.0979198998113534E-3</v>
      </c>
      <c r="E47" s="13" t="str">
        <f t="shared" si="1"/>
        <v/>
      </c>
    </row>
    <row r="48" spans="1:5" x14ac:dyDescent="0.2">
      <c r="A48" s="7">
        <v>390</v>
      </c>
      <c r="B48" s="2" t="s">
        <v>48</v>
      </c>
      <c r="C48" s="11">
        <v>10326.27</v>
      </c>
      <c r="D48" s="12">
        <f t="shared" si="0"/>
        <v>1.0879269525564414E-3</v>
      </c>
      <c r="E48" s="13" t="str">
        <f t="shared" si="1"/>
        <v/>
      </c>
    </row>
    <row r="49" spans="1:5" x14ac:dyDescent="0.2">
      <c r="A49" s="7">
        <v>250</v>
      </c>
      <c r="B49" s="2" t="s">
        <v>49</v>
      </c>
      <c r="C49" s="11">
        <v>9501.25</v>
      </c>
      <c r="D49" s="12">
        <f t="shared" si="0"/>
        <v>1.0010067486107654E-3</v>
      </c>
      <c r="E49" s="13" t="str">
        <f t="shared" si="1"/>
        <v/>
      </c>
    </row>
    <row r="50" spans="1:5" x14ac:dyDescent="0.2">
      <c r="A50" s="7">
        <v>161</v>
      </c>
      <c r="B50" s="2" t="s">
        <v>50</v>
      </c>
      <c r="C50" s="11">
        <v>8967.25</v>
      </c>
      <c r="D50" s="12">
        <f t="shared" si="0"/>
        <v>9.4474703501959076E-4</v>
      </c>
      <c r="E50" s="13" t="str">
        <f t="shared" si="1"/>
        <v/>
      </c>
    </row>
    <row r="51" spans="1:5" x14ac:dyDescent="0.2">
      <c r="A51" s="7">
        <v>345</v>
      </c>
      <c r="B51" s="2" t="s">
        <v>51</v>
      </c>
      <c r="C51" s="11">
        <v>8232.56</v>
      </c>
      <c r="D51" s="12">
        <f t="shared" si="0"/>
        <v>8.6734357251341061E-4</v>
      </c>
      <c r="E51" s="13" t="str">
        <f t="shared" si="1"/>
        <v/>
      </c>
    </row>
    <row r="52" spans="1:5" x14ac:dyDescent="0.2">
      <c r="A52" s="7">
        <v>230</v>
      </c>
      <c r="B52" s="2" t="s">
        <v>52</v>
      </c>
      <c r="C52" s="11">
        <v>4368.97</v>
      </c>
      <c r="D52" s="12">
        <f t="shared" si="0"/>
        <v>4.602940091543719E-4</v>
      </c>
      <c r="E52" s="13" t="str">
        <f t="shared" si="1"/>
        <v/>
      </c>
    </row>
    <row r="53" spans="1:5" x14ac:dyDescent="0.2">
      <c r="A53" s="7">
        <v>210</v>
      </c>
      <c r="B53" s="2" t="s">
        <v>53</v>
      </c>
      <c r="C53" s="11">
        <v>4279.8999999999996</v>
      </c>
      <c r="D53" s="12">
        <f t="shared" si="0"/>
        <v>4.5091001535368659E-4</v>
      </c>
      <c r="E53" s="13" t="str">
        <f t="shared" si="1"/>
        <v/>
      </c>
    </row>
    <row r="54" spans="1:5" x14ac:dyDescent="0.2">
      <c r="A54" s="7">
        <v>265</v>
      </c>
      <c r="B54" s="2" t="s">
        <v>54</v>
      </c>
      <c r="C54" s="11">
        <v>3600</v>
      </c>
      <c r="D54" s="12">
        <f t="shared" si="0"/>
        <v>3.7927896803039134E-4</v>
      </c>
      <c r="E54" s="13" t="str">
        <f t="shared" si="1"/>
        <v/>
      </c>
    </row>
    <row r="55" spans="1:5" x14ac:dyDescent="0.2">
      <c r="A55" s="7">
        <v>330</v>
      </c>
      <c r="B55" s="2" t="s">
        <v>55</v>
      </c>
      <c r="C55" s="11">
        <v>3170.63</v>
      </c>
      <c r="D55" s="12">
        <f t="shared" si="0"/>
        <v>3.3404257622394437E-4</v>
      </c>
      <c r="E55" s="13" t="str">
        <f t="shared" si="1"/>
        <v/>
      </c>
    </row>
    <row r="56" spans="1:5" x14ac:dyDescent="0.2">
      <c r="A56" s="7">
        <v>341</v>
      </c>
      <c r="B56" s="2" t="s">
        <v>56</v>
      </c>
      <c r="C56" s="11">
        <v>2503.81</v>
      </c>
      <c r="D56" s="12">
        <f t="shared" si="0"/>
        <v>2.6378957581782615E-4</v>
      </c>
      <c r="E56" s="13" t="str">
        <f t="shared" si="1"/>
        <v/>
      </c>
    </row>
    <row r="57" spans="1:5" x14ac:dyDescent="0.2">
      <c r="A57" s="7">
        <v>225</v>
      </c>
      <c r="B57" s="2" t="s">
        <v>57</v>
      </c>
      <c r="C57" s="11">
        <v>1311.12</v>
      </c>
      <c r="D57" s="12">
        <f t="shared" si="0"/>
        <v>1.3813340015666852E-4</v>
      </c>
      <c r="E57" s="13" t="str">
        <f t="shared" si="1"/>
        <v/>
      </c>
    </row>
    <row r="58" spans="1:5" x14ac:dyDescent="0.2">
      <c r="A58" s="7">
        <v>255</v>
      </c>
      <c r="B58" s="2" t="s">
        <v>58</v>
      </c>
      <c r="C58" s="11">
        <v>1291.81</v>
      </c>
      <c r="D58" s="12">
        <f t="shared" si="0"/>
        <v>1.3609898991426105E-4</v>
      </c>
      <c r="E58" s="13" t="str">
        <f t="shared" si="1"/>
        <v/>
      </c>
    </row>
    <row r="59" spans="1:5" x14ac:dyDescent="0.2">
      <c r="A59" s="7">
        <v>386</v>
      </c>
      <c r="B59" s="2" t="s">
        <v>59</v>
      </c>
      <c r="C59" s="11">
        <v>1273.81</v>
      </c>
      <c r="D59" s="12">
        <f t="shared" si="0"/>
        <v>1.3420259507410912E-4</v>
      </c>
      <c r="E59" s="13" t="str">
        <f t="shared" si="1"/>
        <v/>
      </c>
    </row>
    <row r="60" spans="1:5" x14ac:dyDescent="0.2">
      <c r="A60" s="7">
        <v>326</v>
      </c>
      <c r="B60" s="2" t="s">
        <v>60</v>
      </c>
      <c r="C60" s="14">
        <v>1159.17</v>
      </c>
      <c r="D60" s="12">
        <f t="shared" si="0"/>
        <v>1.221246670477191E-4</v>
      </c>
      <c r="E60" s="13" t="str">
        <f t="shared" si="1"/>
        <v/>
      </c>
    </row>
    <row r="61" spans="1:5" x14ac:dyDescent="0.2">
      <c r="A61" s="7">
        <v>991</v>
      </c>
      <c r="B61" s="2" t="s">
        <v>61</v>
      </c>
      <c r="C61" s="11">
        <v>1103.32</v>
      </c>
      <c r="D61" s="12">
        <f t="shared" si="0"/>
        <v>1.1624057527980315E-4</v>
      </c>
      <c r="E61" s="13" t="str">
        <f t="shared" si="1"/>
        <v/>
      </c>
    </row>
    <row r="62" spans="1:5" x14ac:dyDescent="0.2">
      <c r="A62" s="7">
        <v>392</v>
      </c>
      <c r="B62" s="2" t="s">
        <v>62</v>
      </c>
      <c r="C62" s="11">
        <v>1073.43</v>
      </c>
      <c r="D62" s="12">
        <f t="shared" si="0"/>
        <v>1.1309150629246194E-4</v>
      </c>
      <c r="E62" s="13" t="str">
        <f t="shared" si="1"/>
        <v/>
      </c>
    </row>
    <row r="63" spans="1:5" x14ac:dyDescent="0.2">
      <c r="A63" s="7">
        <v>252</v>
      </c>
      <c r="B63" s="2" t="s">
        <v>63</v>
      </c>
      <c r="C63" s="11">
        <v>906.3</v>
      </c>
      <c r="D63" s="12">
        <f t="shared" si="0"/>
        <v>9.548348020165102E-5</v>
      </c>
      <c r="E63" s="13" t="str">
        <f t="shared" si="1"/>
        <v/>
      </c>
    </row>
    <row r="64" spans="1:5" x14ac:dyDescent="0.2">
      <c r="A64" s="7">
        <v>380</v>
      </c>
      <c r="B64" s="2" t="s">
        <v>64</v>
      </c>
      <c r="C64" s="11">
        <v>373.13</v>
      </c>
      <c r="D64" s="12">
        <f t="shared" si="0"/>
        <v>3.9311211483661086E-5</v>
      </c>
      <c r="E64" s="13" t="str">
        <f t="shared" si="1"/>
        <v/>
      </c>
    </row>
    <row r="65" spans="1:5" x14ac:dyDescent="0.2">
      <c r="A65" s="7">
        <v>253</v>
      </c>
      <c r="B65" s="2" t="s">
        <v>65</v>
      </c>
      <c r="C65" s="11">
        <v>251.75</v>
      </c>
      <c r="D65" s="12">
        <f t="shared" si="0"/>
        <v>2.6523188944903062E-5</v>
      </c>
      <c r="E65" s="13" t="str">
        <f t="shared" si="1"/>
        <v/>
      </c>
    </row>
    <row r="66" spans="1:5" x14ac:dyDescent="0.2">
      <c r="A66" s="7">
        <v>311</v>
      </c>
      <c r="B66" s="2" t="s">
        <v>66</v>
      </c>
      <c r="C66" s="11">
        <v>232.76</v>
      </c>
      <c r="D66" s="12">
        <f t="shared" si="0"/>
        <v>2.4522492388542747E-5</v>
      </c>
      <c r="E66" s="13" t="str">
        <f t="shared" si="1"/>
        <v/>
      </c>
    </row>
    <row r="67" spans="1:5" hidden="1" x14ac:dyDescent="0.2">
      <c r="A67" s="7">
        <v>375</v>
      </c>
      <c r="B67" s="2" t="s">
        <v>67</v>
      </c>
      <c r="C67" s="11">
        <v>0</v>
      </c>
      <c r="D67" s="12">
        <f t="shared" si="0"/>
        <v>0</v>
      </c>
      <c r="E67" s="13" t="str">
        <f t="shared" si="1"/>
        <v>hide</v>
      </c>
    </row>
    <row r="68" spans="1:5" hidden="1" x14ac:dyDescent="0.2">
      <c r="A68" s="7">
        <v>595</v>
      </c>
      <c r="B68" s="2" t="s">
        <v>68</v>
      </c>
      <c r="C68" s="11">
        <v>0</v>
      </c>
      <c r="D68" s="12">
        <f t="shared" si="0"/>
        <v>0</v>
      </c>
      <c r="E68" s="13" t="str">
        <f t="shared" si="1"/>
        <v>hide</v>
      </c>
    </row>
    <row r="69" spans="1:5" hidden="1" x14ac:dyDescent="0.2">
      <c r="A69" s="7">
        <v>730</v>
      </c>
      <c r="B69" s="2" t="s">
        <v>69</v>
      </c>
      <c r="C69" s="11">
        <v>0</v>
      </c>
      <c r="D69" s="12">
        <f t="shared" si="0"/>
        <v>0</v>
      </c>
      <c r="E69" s="13" t="str">
        <f t="shared" si="1"/>
        <v>hide</v>
      </c>
    </row>
    <row r="70" spans="1:5" hidden="1" x14ac:dyDescent="0.2">
      <c r="A70" s="7">
        <v>512</v>
      </c>
      <c r="B70" s="2" t="s">
        <v>70</v>
      </c>
      <c r="C70" s="11">
        <v>0</v>
      </c>
      <c r="D70" s="12">
        <f t="shared" ref="D70:D95" si="2">C70/$C$97</f>
        <v>0</v>
      </c>
      <c r="E70" s="13" t="str">
        <f t="shared" ref="E70:E95" si="3">IF(C70=0,"hide","")</f>
        <v>hide</v>
      </c>
    </row>
    <row r="71" spans="1:5" hidden="1" x14ac:dyDescent="0.2">
      <c r="A71" s="7">
        <v>990</v>
      </c>
      <c r="B71" s="2" t="s">
        <v>71</v>
      </c>
      <c r="C71" s="11">
        <v>0</v>
      </c>
      <c r="D71" s="12">
        <f t="shared" si="2"/>
        <v>0</v>
      </c>
      <c r="E71" s="13" t="str">
        <f t="shared" si="3"/>
        <v>hide</v>
      </c>
    </row>
    <row r="72" spans="1:5" hidden="1" x14ac:dyDescent="0.2">
      <c r="A72" s="7">
        <v>599</v>
      </c>
      <c r="B72" s="2" t="s">
        <v>72</v>
      </c>
      <c r="C72" s="11">
        <v>0</v>
      </c>
      <c r="D72" s="12">
        <f t="shared" si="2"/>
        <v>0</v>
      </c>
      <c r="E72" s="13" t="str">
        <f t="shared" si="3"/>
        <v>hide</v>
      </c>
    </row>
    <row r="73" spans="1:5" hidden="1" x14ac:dyDescent="0.2">
      <c r="A73" s="7">
        <v>389</v>
      </c>
      <c r="B73" s="2" t="s">
        <v>73</v>
      </c>
      <c r="C73" s="11">
        <v>0</v>
      </c>
      <c r="D73" s="12">
        <f t="shared" si="2"/>
        <v>0</v>
      </c>
      <c r="E73" s="13" t="str">
        <f t="shared" si="3"/>
        <v>hide</v>
      </c>
    </row>
    <row r="74" spans="1:5" hidden="1" x14ac:dyDescent="0.2">
      <c r="A74" s="7">
        <v>511</v>
      </c>
      <c r="B74" s="2" t="s">
        <v>74</v>
      </c>
      <c r="C74" s="11">
        <v>0</v>
      </c>
      <c r="D74" s="12">
        <f t="shared" si="2"/>
        <v>0</v>
      </c>
      <c r="E74" s="13" t="str">
        <f t="shared" si="3"/>
        <v>hide</v>
      </c>
    </row>
    <row r="75" spans="1:5" hidden="1" x14ac:dyDescent="0.2">
      <c r="A75" s="7">
        <v>371</v>
      </c>
      <c r="B75" s="2" t="s">
        <v>75</v>
      </c>
      <c r="C75" s="11">
        <v>0</v>
      </c>
      <c r="D75" s="12">
        <f t="shared" si="2"/>
        <v>0</v>
      </c>
      <c r="E75" s="13" t="str">
        <f t="shared" si="3"/>
        <v>hide</v>
      </c>
    </row>
    <row r="76" spans="1:5" hidden="1" x14ac:dyDescent="0.2">
      <c r="A76" s="7">
        <v>377</v>
      </c>
      <c r="B76" s="2" t="s">
        <v>76</v>
      </c>
      <c r="C76" s="11">
        <v>0</v>
      </c>
      <c r="D76" s="12">
        <f t="shared" si="2"/>
        <v>0</v>
      </c>
      <c r="E76" s="13" t="str">
        <f t="shared" si="3"/>
        <v>hide</v>
      </c>
    </row>
    <row r="77" spans="1:5" hidden="1" x14ac:dyDescent="0.2">
      <c r="A77" s="7">
        <v>510</v>
      </c>
      <c r="B77" s="2" t="s">
        <v>77</v>
      </c>
      <c r="C77" s="11">
        <v>0</v>
      </c>
      <c r="D77" s="12">
        <f t="shared" si="2"/>
        <v>0</v>
      </c>
      <c r="E77" s="13" t="str">
        <f t="shared" si="3"/>
        <v>hide</v>
      </c>
    </row>
    <row r="78" spans="1:5" hidden="1" x14ac:dyDescent="0.2">
      <c r="A78" s="7">
        <v>211</v>
      </c>
      <c r="B78" s="2" t="s">
        <v>78</v>
      </c>
      <c r="C78" s="11">
        <v>0</v>
      </c>
      <c r="D78" s="12">
        <f t="shared" si="2"/>
        <v>0</v>
      </c>
      <c r="E78" s="13" t="str">
        <f t="shared" si="3"/>
        <v>hide</v>
      </c>
    </row>
    <row r="79" spans="1:5" hidden="1" x14ac:dyDescent="0.2">
      <c r="A79" s="7">
        <v>596</v>
      </c>
      <c r="B79" s="2" t="s">
        <v>79</v>
      </c>
      <c r="C79" s="11">
        <v>0</v>
      </c>
      <c r="D79" s="12">
        <f t="shared" si="2"/>
        <v>0</v>
      </c>
      <c r="E79" s="13" t="str">
        <f t="shared" si="3"/>
        <v>hide</v>
      </c>
    </row>
    <row r="80" spans="1:5" hidden="1" x14ac:dyDescent="0.2">
      <c r="A80" s="7">
        <v>181</v>
      </c>
      <c r="B80" s="2" t="s">
        <v>80</v>
      </c>
      <c r="C80" s="11">
        <v>0</v>
      </c>
      <c r="D80" s="12">
        <f t="shared" si="2"/>
        <v>0</v>
      </c>
      <c r="E80" s="13" t="str">
        <f t="shared" si="3"/>
        <v>hide</v>
      </c>
    </row>
    <row r="81" spans="1:5" hidden="1" x14ac:dyDescent="0.2">
      <c r="A81" s="7">
        <v>346</v>
      </c>
      <c r="B81" s="2" t="s">
        <v>81</v>
      </c>
      <c r="C81" s="11">
        <v>0</v>
      </c>
      <c r="D81" s="12">
        <f t="shared" si="2"/>
        <v>0</v>
      </c>
      <c r="E81" s="13" t="str">
        <f t="shared" si="3"/>
        <v>hide</v>
      </c>
    </row>
    <row r="82" spans="1:5" hidden="1" x14ac:dyDescent="0.2">
      <c r="A82" s="7">
        <v>382</v>
      </c>
      <c r="B82" s="2" t="s">
        <v>82</v>
      </c>
      <c r="C82" s="11">
        <v>0</v>
      </c>
      <c r="D82" s="12">
        <f t="shared" si="2"/>
        <v>0</v>
      </c>
      <c r="E82" s="13" t="str">
        <f t="shared" si="3"/>
        <v>hide</v>
      </c>
    </row>
    <row r="83" spans="1:5" hidden="1" x14ac:dyDescent="0.2">
      <c r="A83" s="7">
        <v>388</v>
      </c>
      <c r="B83" s="2" t="s">
        <v>83</v>
      </c>
      <c r="C83" s="11">
        <v>0</v>
      </c>
      <c r="D83" s="12">
        <f t="shared" si="2"/>
        <v>0</v>
      </c>
      <c r="E83" s="13" t="str">
        <f t="shared" si="3"/>
        <v>hide</v>
      </c>
    </row>
    <row r="84" spans="1:5" hidden="1" x14ac:dyDescent="0.2">
      <c r="A84" s="7">
        <v>395</v>
      </c>
      <c r="B84" s="2" t="s">
        <v>84</v>
      </c>
      <c r="C84" s="11">
        <v>0</v>
      </c>
      <c r="D84" s="12">
        <f t="shared" si="2"/>
        <v>0</v>
      </c>
      <c r="E84" s="13" t="str">
        <f t="shared" si="3"/>
        <v>hide</v>
      </c>
    </row>
    <row r="85" spans="1:5" hidden="1" x14ac:dyDescent="0.2">
      <c r="A85" s="7">
        <v>349</v>
      </c>
      <c r="B85" s="2" t="s">
        <v>85</v>
      </c>
      <c r="C85" s="11">
        <v>0</v>
      </c>
      <c r="D85" s="12">
        <f t="shared" si="2"/>
        <v>0</v>
      </c>
      <c r="E85" s="13" t="str">
        <f t="shared" si="3"/>
        <v>hide</v>
      </c>
    </row>
    <row r="86" spans="1:5" hidden="1" x14ac:dyDescent="0.2">
      <c r="A86" s="7">
        <v>520</v>
      </c>
      <c r="B86" s="2" t="s">
        <v>86</v>
      </c>
      <c r="C86" s="11">
        <v>0</v>
      </c>
      <c r="D86" s="12">
        <f t="shared" si="2"/>
        <v>0</v>
      </c>
      <c r="E86" s="13" t="str">
        <f t="shared" si="3"/>
        <v>hide</v>
      </c>
    </row>
    <row r="87" spans="1:5" hidden="1" x14ac:dyDescent="0.2">
      <c r="A87" s="7">
        <v>800</v>
      </c>
      <c r="B87" s="2" t="s">
        <v>87</v>
      </c>
      <c r="C87" s="11">
        <v>0</v>
      </c>
      <c r="D87" s="12">
        <f t="shared" si="2"/>
        <v>0</v>
      </c>
      <c r="E87" s="13" t="str">
        <f t="shared" si="3"/>
        <v>hide</v>
      </c>
    </row>
    <row r="88" spans="1:5" hidden="1" x14ac:dyDescent="0.2">
      <c r="A88" s="7">
        <v>801</v>
      </c>
      <c r="B88" s="2" t="s">
        <v>88</v>
      </c>
      <c r="C88" s="11">
        <v>0</v>
      </c>
      <c r="D88" s="12">
        <f t="shared" si="2"/>
        <v>0</v>
      </c>
      <c r="E88" s="13" t="str">
        <f t="shared" si="3"/>
        <v>hide</v>
      </c>
    </row>
    <row r="89" spans="1:5" hidden="1" x14ac:dyDescent="0.2">
      <c r="A89" s="7">
        <v>900</v>
      </c>
      <c r="B89" s="2" t="s">
        <v>89</v>
      </c>
      <c r="C89" s="11">
        <v>0</v>
      </c>
      <c r="D89" s="12">
        <f t="shared" si="2"/>
        <v>0</v>
      </c>
      <c r="E89" s="13" t="str">
        <f t="shared" si="3"/>
        <v>hide</v>
      </c>
    </row>
    <row r="90" spans="1:5" hidden="1" x14ac:dyDescent="0.2">
      <c r="A90" s="7">
        <v>901</v>
      </c>
      <c r="B90" s="2" t="s">
        <v>90</v>
      </c>
      <c r="C90" s="11">
        <v>0</v>
      </c>
      <c r="D90" s="12">
        <f t="shared" si="2"/>
        <v>0</v>
      </c>
      <c r="E90" s="13" t="str">
        <f t="shared" si="3"/>
        <v>hide</v>
      </c>
    </row>
    <row r="91" spans="1:5" hidden="1" x14ac:dyDescent="0.2">
      <c r="A91" s="7">
        <v>361</v>
      </c>
      <c r="B91" s="2" t="s">
        <v>91</v>
      </c>
      <c r="C91" s="11">
        <v>0</v>
      </c>
      <c r="D91" s="12">
        <f t="shared" si="2"/>
        <v>0</v>
      </c>
      <c r="E91" s="13" t="str">
        <f t="shared" si="3"/>
        <v>hide</v>
      </c>
    </row>
    <row r="92" spans="1:5" hidden="1" x14ac:dyDescent="0.2">
      <c r="A92" s="7">
        <v>162</v>
      </c>
      <c r="B92" s="2" t="s">
        <v>92</v>
      </c>
      <c r="C92" s="11">
        <v>0</v>
      </c>
      <c r="D92" s="12">
        <f t="shared" si="2"/>
        <v>0</v>
      </c>
      <c r="E92" s="13" t="str">
        <f t="shared" si="3"/>
        <v>hide</v>
      </c>
    </row>
    <row r="93" spans="1:5" hidden="1" x14ac:dyDescent="0.2">
      <c r="A93" s="7">
        <v>735</v>
      </c>
      <c r="B93" s="2" t="s">
        <v>93</v>
      </c>
      <c r="C93" s="11">
        <v>0</v>
      </c>
      <c r="D93" s="12">
        <f t="shared" si="2"/>
        <v>0</v>
      </c>
      <c r="E93" s="13" t="str">
        <f t="shared" si="3"/>
        <v>hide</v>
      </c>
    </row>
    <row r="94" spans="1:5" hidden="1" x14ac:dyDescent="0.2">
      <c r="A94" s="7">
        <v>202</v>
      </c>
      <c r="B94" s="2" t="s">
        <v>94</v>
      </c>
      <c r="C94" s="11">
        <v>0</v>
      </c>
      <c r="D94" s="12">
        <f t="shared" si="2"/>
        <v>0</v>
      </c>
      <c r="E94" s="13" t="str">
        <f t="shared" si="3"/>
        <v>hide</v>
      </c>
    </row>
    <row r="95" spans="1:5" hidden="1" x14ac:dyDescent="0.2">
      <c r="A95" s="7">
        <v>130</v>
      </c>
      <c r="B95" s="2" t="s">
        <v>95</v>
      </c>
      <c r="C95" s="15">
        <v>0</v>
      </c>
      <c r="D95" s="12">
        <f t="shared" si="2"/>
        <v>0</v>
      </c>
      <c r="E95" s="13" t="str">
        <f t="shared" si="3"/>
        <v>hide</v>
      </c>
    </row>
    <row r="96" spans="1:5" x14ac:dyDescent="0.2">
      <c r="C96" s="16"/>
    </row>
    <row r="97" spans="1:4" s="21" customFormat="1" ht="13.5" thickBot="1" x14ac:dyDescent="0.25">
      <c r="A97" s="17"/>
      <c r="B97" s="18"/>
      <c r="C97" s="19">
        <f>SUBTOTAL(9,C6:C96)</f>
        <v>9491694.2500000019</v>
      </c>
      <c r="D97" s="20" t="s">
        <v>2</v>
      </c>
    </row>
    <row r="98" spans="1:4" ht="13.5" thickTop="1" x14ac:dyDescent="0.2">
      <c r="A98" s="2"/>
      <c r="B98" s="2"/>
    </row>
    <row r="99" spans="1:4" x14ac:dyDescent="0.2">
      <c r="A99" s="2"/>
      <c r="B99" s="2"/>
    </row>
    <row r="100" spans="1:4" x14ac:dyDescent="0.2">
      <c r="A100" s="2"/>
      <c r="B100" s="2"/>
    </row>
    <row r="101" spans="1:4" x14ac:dyDescent="0.2">
      <c r="A101" s="2"/>
      <c r="B101" s="2"/>
    </row>
    <row r="102" spans="1:4" x14ac:dyDescent="0.2">
      <c r="A102" s="2"/>
      <c r="B102" s="2"/>
    </row>
    <row r="103" spans="1:4" x14ac:dyDescent="0.2">
      <c r="A103" s="2"/>
      <c r="B103" s="2"/>
    </row>
    <row r="104" spans="1:4" x14ac:dyDescent="0.2">
      <c r="A104" s="2"/>
      <c r="B104" s="2"/>
    </row>
    <row r="105" spans="1:4" x14ac:dyDescent="0.2">
      <c r="A105" s="2"/>
      <c r="B105" s="2"/>
    </row>
    <row r="106" spans="1:4" x14ac:dyDescent="0.2">
      <c r="A106" s="2"/>
      <c r="B106" s="2"/>
    </row>
    <row r="107" spans="1:4" x14ac:dyDescent="0.2">
      <c r="A107" s="2"/>
      <c r="B107" s="2"/>
    </row>
    <row r="108" spans="1:4" x14ac:dyDescent="0.2">
      <c r="A108" s="2"/>
      <c r="B108" s="2"/>
    </row>
    <row r="109" spans="1:4" x14ac:dyDescent="0.2">
      <c r="A109" s="2"/>
      <c r="B109" s="2"/>
    </row>
    <row r="110" spans="1:4" x14ac:dyDescent="0.2">
      <c r="A110" s="2"/>
      <c r="B110" s="2"/>
    </row>
    <row r="111" spans="1:4" x14ac:dyDescent="0.2">
      <c r="A111" s="2"/>
      <c r="B111" s="2"/>
    </row>
    <row r="112" spans="1:4" x14ac:dyDescent="0.2">
      <c r="A112" s="2"/>
      <c r="B112" s="2"/>
    </row>
    <row r="113" spans="1:2" x14ac:dyDescent="0.2">
      <c r="A113" s="2"/>
      <c r="B113" s="2"/>
    </row>
    <row r="114" spans="1:2" x14ac:dyDescent="0.2">
      <c r="A114" s="2"/>
      <c r="B114" s="2"/>
    </row>
    <row r="115" spans="1:2" x14ac:dyDescent="0.2">
      <c r="A115" s="2"/>
      <c r="B115" s="2"/>
    </row>
    <row r="116" spans="1:2" x14ac:dyDescent="0.2">
      <c r="A116" s="2"/>
      <c r="B116" s="2"/>
    </row>
    <row r="117" spans="1:2" x14ac:dyDescent="0.2">
      <c r="A117" s="2"/>
      <c r="B117" s="2"/>
    </row>
    <row r="118" spans="1:2" x14ac:dyDescent="0.2">
      <c r="A118" s="2"/>
      <c r="B118" s="2"/>
    </row>
    <row r="119" spans="1:2" x14ac:dyDescent="0.2">
      <c r="A119" s="2"/>
      <c r="B119" s="2"/>
    </row>
    <row r="120" spans="1:2" x14ac:dyDescent="0.2">
      <c r="A120" s="2"/>
      <c r="B120" s="2"/>
    </row>
    <row r="121" spans="1:2" x14ac:dyDescent="0.2">
      <c r="A121" s="2"/>
      <c r="B121" s="2"/>
    </row>
    <row r="122" spans="1:2" x14ac:dyDescent="0.2">
      <c r="A122" s="2"/>
      <c r="B122" s="2"/>
    </row>
    <row r="123" spans="1:2" x14ac:dyDescent="0.2">
      <c r="A123" s="2"/>
      <c r="B123" s="2"/>
    </row>
    <row r="124" spans="1:2" x14ac:dyDescent="0.2">
      <c r="A124" s="2"/>
      <c r="B124" s="2"/>
    </row>
    <row r="125" spans="1:2" x14ac:dyDescent="0.2">
      <c r="A125" s="2"/>
      <c r="B125" s="2"/>
    </row>
    <row r="126" spans="1:2" x14ac:dyDescent="0.2">
      <c r="A126" s="2"/>
      <c r="B126" s="2"/>
    </row>
    <row r="127" spans="1:2" x14ac:dyDescent="0.2">
      <c r="A127" s="2"/>
      <c r="B127" s="2"/>
    </row>
    <row r="128" spans="1:2" x14ac:dyDescent="0.2">
      <c r="A128" s="2"/>
      <c r="B128" s="2"/>
    </row>
    <row r="129" spans="1:2" x14ac:dyDescent="0.2">
      <c r="A129" s="2"/>
      <c r="B129" s="2"/>
    </row>
    <row r="130" spans="1:2" x14ac:dyDescent="0.2">
      <c r="A130" s="2"/>
      <c r="B130" s="2"/>
    </row>
    <row r="131" spans="1:2" x14ac:dyDescent="0.2">
      <c r="A131" s="2"/>
      <c r="B131" s="2"/>
    </row>
    <row r="132" spans="1:2" x14ac:dyDescent="0.2">
      <c r="A132" s="2"/>
      <c r="B132" s="2"/>
    </row>
    <row r="133" spans="1:2" x14ac:dyDescent="0.2">
      <c r="A133" s="2"/>
      <c r="B133" s="2"/>
    </row>
    <row r="134" spans="1:2" x14ac:dyDescent="0.2">
      <c r="A134" s="2"/>
      <c r="B134" s="2"/>
    </row>
    <row r="135" spans="1:2" x14ac:dyDescent="0.2">
      <c r="A135" s="2"/>
      <c r="B135" s="2"/>
    </row>
    <row r="136" spans="1:2" x14ac:dyDescent="0.2">
      <c r="A136" s="2"/>
      <c r="B136" s="2"/>
    </row>
    <row r="137" spans="1:2" x14ac:dyDescent="0.2">
      <c r="A137" s="2"/>
      <c r="B137" s="2"/>
    </row>
    <row r="138" spans="1:2" x14ac:dyDescent="0.2">
      <c r="A138" s="2"/>
      <c r="B138" s="2"/>
    </row>
    <row r="139" spans="1:2" x14ac:dyDescent="0.2">
      <c r="A139" s="2"/>
      <c r="B139" s="2"/>
    </row>
    <row r="140" spans="1:2" x14ac:dyDescent="0.2">
      <c r="A140" s="2"/>
      <c r="B140" s="2"/>
    </row>
    <row r="141" spans="1:2" x14ac:dyDescent="0.2">
      <c r="A141" s="2"/>
      <c r="B141" s="2"/>
    </row>
    <row r="142" spans="1:2" x14ac:dyDescent="0.2">
      <c r="A142" s="2"/>
      <c r="B142" s="2"/>
    </row>
    <row r="143" spans="1:2" x14ac:dyDescent="0.2">
      <c r="A143" s="2"/>
      <c r="B143" s="2"/>
    </row>
    <row r="144" spans="1:2" x14ac:dyDescent="0.2">
      <c r="A144" s="2"/>
      <c r="B144" s="2"/>
    </row>
    <row r="145" spans="1:2" x14ac:dyDescent="0.2">
      <c r="A145" s="2"/>
      <c r="B145" s="2"/>
    </row>
    <row r="146" spans="1:2" x14ac:dyDescent="0.2">
      <c r="A146" s="2"/>
      <c r="B146" s="2"/>
    </row>
    <row r="147" spans="1:2" x14ac:dyDescent="0.2">
      <c r="A147" s="2"/>
      <c r="B147" s="2"/>
    </row>
    <row r="148" spans="1:2" x14ac:dyDescent="0.2">
      <c r="A148" s="2"/>
      <c r="B148" s="2"/>
    </row>
    <row r="149" spans="1:2" x14ac:dyDescent="0.2">
      <c r="A149" s="2"/>
      <c r="B149" s="2"/>
    </row>
    <row r="150" spans="1:2" x14ac:dyDescent="0.2">
      <c r="A150" s="2"/>
      <c r="B150" s="2"/>
    </row>
    <row r="151" spans="1:2" x14ac:dyDescent="0.2">
      <c r="A151" s="2"/>
      <c r="B151" s="2"/>
    </row>
    <row r="152" spans="1:2" x14ac:dyDescent="0.2">
      <c r="A152" s="2"/>
      <c r="B152" s="2"/>
    </row>
    <row r="153" spans="1:2" x14ac:dyDescent="0.2">
      <c r="A153" s="2"/>
      <c r="B153" s="2"/>
    </row>
    <row r="154" spans="1:2" x14ac:dyDescent="0.2">
      <c r="A154" s="2"/>
      <c r="B154" s="2"/>
    </row>
    <row r="155" spans="1:2" x14ac:dyDescent="0.2">
      <c r="A155" s="2"/>
      <c r="B155" s="2"/>
    </row>
    <row r="156" spans="1:2" x14ac:dyDescent="0.2">
      <c r="A156" s="2"/>
      <c r="B156" s="2"/>
    </row>
    <row r="157" spans="1:2" x14ac:dyDescent="0.2">
      <c r="A157" s="2"/>
      <c r="B157" s="2"/>
    </row>
    <row r="158" spans="1:2" x14ac:dyDescent="0.2">
      <c r="A158" s="2"/>
      <c r="B158" s="2"/>
    </row>
    <row r="159" spans="1:2" x14ac:dyDescent="0.2">
      <c r="A159" s="2"/>
      <c r="B159" s="2"/>
    </row>
    <row r="160" spans="1:2" x14ac:dyDescent="0.2">
      <c r="A160" s="2"/>
      <c r="B160" s="2"/>
    </row>
    <row r="161" spans="1:2" x14ac:dyDescent="0.2">
      <c r="A161" s="2"/>
      <c r="B161" s="2"/>
    </row>
    <row r="162" spans="1:2" x14ac:dyDescent="0.2">
      <c r="A162" s="2"/>
      <c r="B162" s="2"/>
    </row>
    <row r="163" spans="1:2" x14ac:dyDescent="0.2">
      <c r="A163" s="2"/>
      <c r="B163" s="2"/>
    </row>
    <row r="164" spans="1:2" x14ac:dyDescent="0.2">
      <c r="A164" s="2"/>
      <c r="B164" s="2"/>
    </row>
    <row r="165" spans="1:2" x14ac:dyDescent="0.2">
      <c r="A165" s="2"/>
      <c r="B165" s="2"/>
    </row>
    <row r="166" spans="1:2" x14ac:dyDescent="0.2">
      <c r="A166" s="2"/>
      <c r="B166" s="2"/>
    </row>
    <row r="167" spans="1:2" x14ac:dyDescent="0.2">
      <c r="A167" s="2"/>
      <c r="B167" s="2"/>
    </row>
    <row r="168" spans="1:2" x14ac:dyDescent="0.2">
      <c r="A168" s="2"/>
      <c r="B168" s="2"/>
    </row>
    <row r="169" spans="1:2" x14ac:dyDescent="0.2">
      <c r="A169" s="2"/>
      <c r="B169" s="2"/>
    </row>
    <row r="170" spans="1:2" x14ac:dyDescent="0.2">
      <c r="A170" s="2"/>
      <c r="B170" s="2"/>
    </row>
    <row r="171" spans="1:2" x14ac:dyDescent="0.2">
      <c r="A171" s="2"/>
      <c r="B171" s="2"/>
    </row>
    <row r="172" spans="1:2" x14ac:dyDescent="0.2">
      <c r="A172" s="2"/>
      <c r="B172" s="2"/>
    </row>
    <row r="173" spans="1:2" x14ac:dyDescent="0.2">
      <c r="A173" s="2"/>
      <c r="B173" s="2"/>
    </row>
    <row r="174" spans="1:2" x14ac:dyDescent="0.2">
      <c r="A174" s="2"/>
      <c r="B174" s="2"/>
    </row>
    <row r="175" spans="1:2" x14ac:dyDescent="0.2">
      <c r="A175" s="2"/>
      <c r="B175" s="2"/>
    </row>
    <row r="176" spans="1:2" x14ac:dyDescent="0.2">
      <c r="A176" s="2"/>
      <c r="B176" s="2"/>
    </row>
    <row r="177" spans="1:2" x14ac:dyDescent="0.2">
      <c r="A177" s="2"/>
      <c r="B177" s="2"/>
    </row>
    <row r="178" spans="1:2" x14ac:dyDescent="0.2">
      <c r="A178" s="2"/>
      <c r="B178" s="2"/>
    </row>
    <row r="179" spans="1:2" x14ac:dyDescent="0.2">
      <c r="A179" s="2"/>
      <c r="B179" s="2"/>
    </row>
    <row r="180" spans="1:2" x14ac:dyDescent="0.2">
      <c r="A180" s="2"/>
      <c r="B180" s="2"/>
    </row>
    <row r="181" spans="1:2" x14ac:dyDescent="0.2">
      <c r="A181" s="2"/>
      <c r="B181" s="2"/>
    </row>
    <row r="182" spans="1:2" x14ac:dyDescent="0.2">
      <c r="A182" s="2"/>
      <c r="B182" s="2"/>
    </row>
    <row r="183" spans="1:2" x14ac:dyDescent="0.2">
      <c r="A183" s="2"/>
      <c r="B183" s="2"/>
    </row>
    <row r="184" spans="1:2" x14ac:dyDescent="0.2">
      <c r="A184" s="2"/>
      <c r="B184" s="2"/>
    </row>
    <row r="185" spans="1:2" x14ac:dyDescent="0.2">
      <c r="A185" s="2"/>
      <c r="B185" s="2"/>
    </row>
    <row r="186" spans="1:2" x14ac:dyDescent="0.2">
      <c r="A186" s="2"/>
      <c r="B186" s="2"/>
    </row>
    <row r="187" spans="1:2" x14ac:dyDescent="0.2">
      <c r="A187" s="2"/>
      <c r="B187" s="2"/>
    </row>
    <row r="188" spans="1:2" x14ac:dyDescent="0.2">
      <c r="A188" s="2"/>
      <c r="B188" s="2"/>
    </row>
    <row r="189" spans="1:2" x14ac:dyDescent="0.2">
      <c r="A189" s="2"/>
      <c r="B189" s="2"/>
    </row>
    <row r="190" spans="1:2" x14ac:dyDescent="0.2">
      <c r="A190" s="2"/>
      <c r="B190" s="2"/>
    </row>
    <row r="191" spans="1:2" x14ac:dyDescent="0.2">
      <c r="A191" s="2"/>
      <c r="B191" s="2"/>
    </row>
    <row r="192" spans="1:2" x14ac:dyDescent="0.2">
      <c r="A192" s="2"/>
      <c r="B192" s="2"/>
    </row>
    <row r="193" spans="1:2" x14ac:dyDescent="0.2">
      <c r="A193" s="2"/>
      <c r="B193" s="2"/>
    </row>
    <row r="194" spans="1:2" x14ac:dyDescent="0.2">
      <c r="A194" s="2"/>
      <c r="B194" s="2"/>
    </row>
    <row r="195" spans="1:2" x14ac:dyDescent="0.2">
      <c r="A195" s="2"/>
      <c r="B195" s="2"/>
    </row>
    <row r="196" spans="1:2" x14ac:dyDescent="0.2">
      <c r="A196" s="2"/>
      <c r="B196" s="2"/>
    </row>
    <row r="197" spans="1:2" x14ac:dyDescent="0.2">
      <c r="A197" s="2"/>
      <c r="B197" s="2"/>
    </row>
    <row r="198" spans="1:2" x14ac:dyDescent="0.2">
      <c r="A198" s="2"/>
      <c r="B198" s="2"/>
    </row>
    <row r="199" spans="1:2" x14ac:dyDescent="0.2">
      <c r="A199" s="2"/>
      <c r="B199" s="2"/>
    </row>
    <row r="200" spans="1:2" x14ac:dyDescent="0.2">
      <c r="A200" s="2"/>
      <c r="B200" s="2"/>
    </row>
    <row r="201" spans="1:2" x14ac:dyDescent="0.2">
      <c r="A201" s="2"/>
      <c r="B201" s="2"/>
    </row>
    <row r="202" spans="1:2" x14ac:dyDescent="0.2">
      <c r="A202" s="2"/>
      <c r="B202" s="2"/>
    </row>
    <row r="203" spans="1:2" x14ac:dyDescent="0.2">
      <c r="A203" s="2"/>
      <c r="B203" s="2"/>
    </row>
    <row r="204" spans="1:2" x14ac:dyDescent="0.2">
      <c r="A204" s="2"/>
      <c r="B204" s="2"/>
    </row>
    <row r="205" spans="1:2" x14ac:dyDescent="0.2">
      <c r="A205" s="2"/>
      <c r="B205" s="2"/>
    </row>
    <row r="206" spans="1:2" x14ac:dyDescent="0.2">
      <c r="A206" s="2"/>
      <c r="B206" s="2"/>
    </row>
    <row r="207" spans="1:2" x14ac:dyDescent="0.2">
      <c r="A207" s="2"/>
      <c r="B207" s="2"/>
    </row>
    <row r="208" spans="1:2" x14ac:dyDescent="0.2">
      <c r="A208" s="2"/>
      <c r="B208" s="2"/>
    </row>
    <row r="209" spans="1:2" x14ac:dyDescent="0.2">
      <c r="A209" s="2"/>
      <c r="B209" s="2"/>
    </row>
    <row r="210" spans="1:2" x14ac:dyDescent="0.2">
      <c r="A210" s="2"/>
      <c r="B210" s="2"/>
    </row>
    <row r="211" spans="1:2" x14ac:dyDescent="0.2">
      <c r="A211" s="2"/>
      <c r="B211" s="2"/>
    </row>
    <row r="212" spans="1:2" x14ac:dyDescent="0.2">
      <c r="A212" s="2"/>
      <c r="B212" s="2"/>
    </row>
    <row r="213" spans="1:2" x14ac:dyDescent="0.2">
      <c r="A213" s="2"/>
      <c r="B213" s="2"/>
    </row>
    <row r="214" spans="1:2" x14ac:dyDescent="0.2">
      <c r="A214" s="2"/>
      <c r="B214" s="2"/>
    </row>
    <row r="215" spans="1:2" x14ac:dyDescent="0.2">
      <c r="A215" s="2"/>
      <c r="B215" s="2"/>
    </row>
    <row r="216" spans="1:2" x14ac:dyDescent="0.2">
      <c r="A216" s="2"/>
      <c r="B216" s="2"/>
    </row>
    <row r="217" spans="1:2" x14ac:dyDescent="0.2">
      <c r="A217" s="2"/>
      <c r="B217" s="2"/>
    </row>
    <row r="218" spans="1:2" x14ac:dyDescent="0.2">
      <c r="A218" s="2"/>
      <c r="B218" s="2"/>
    </row>
    <row r="219" spans="1:2" x14ac:dyDescent="0.2">
      <c r="A219" s="2"/>
      <c r="B219" s="2"/>
    </row>
    <row r="220" spans="1:2" x14ac:dyDescent="0.2">
      <c r="A220" s="2"/>
      <c r="B220" s="2"/>
    </row>
    <row r="221" spans="1:2" x14ac:dyDescent="0.2">
      <c r="A221" s="2"/>
      <c r="B221" s="2"/>
    </row>
    <row r="222" spans="1:2" x14ac:dyDescent="0.2">
      <c r="A222" s="2"/>
      <c r="B222" s="2"/>
    </row>
    <row r="223" spans="1:2" x14ac:dyDescent="0.2">
      <c r="A223" s="2"/>
      <c r="B223" s="2"/>
    </row>
    <row r="224" spans="1:2" x14ac:dyDescent="0.2">
      <c r="A224" s="2"/>
      <c r="B224" s="2"/>
    </row>
    <row r="225" spans="1:2" x14ac:dyDescent="0.2">
      <c r="A225" s="2"/>
      <c r="B225" s="2"/>
    </row>
    <row r="226" spans="1:2" x14ac:dyDescent="0.2">
      <c r="A226" s="2"/>
      <c r="B226" s="2"/>
    </row>
    <row r="227" spans="1:2" x14ac:dyDescent="0.2">
      <c r="A227" s="2"/>
      <c r="B227" s="2"/>
    </row>
    <row r="228" spans="1:2" x14ac:dyDescent="0.2">
      <c r="A228" s="2"/>
      <c r="B228" s="2"/>
    </row>
    <row r="229" spans="1:2" x14ac:dyDescent="0.2">
      <c r="A229" s="2"/>
      <c r="B229" s="2"/>
    </row>
    <row r="230" spans="1:2" x14ac:dyDescent="0.2">
      <c r="A230" s="2"/>
      <c r="B230" s="2"/>
    </row>
    <row r="231" spans="1:2" x14ac:dyDescent="0.2">
      <c r="A231" s="2"/>
      <c r="B231" s="2"/>
    </row>
    <row r="232" spans="1:2" x14ac:dyDescent="0.2">
      <c r="A232" s="2"/>
      <c r="B232" s="2"/>
    </row>
    <row r="233" spans="1:2" x14ac:dyDescent="0.2">
      <c r="A233" s="2"/>
      <c r="B233" s="2"/>
    </row>
    <row r="234" spans="1:2" x14ac:dyDescent="0.2">
      <c r="A234" s="2"/>
      <c r="B234" s="2"/>
    </row>
    <row r="235" spans="1:2" x14ac:dyDescent="0.2">
      <c r="A235" s="2"/>
      <c r="B235" s="2"/>
    </row>
    <row r="236" spans="1:2" x14ac:dyDescent="0.2">
      <c r="A236" s="2"/>
      <c r="B236" s="2"/>
    </row>
    <row r="237" spans="1:2" x14ac:dyDescent="0.2">
      <c r="A237" s="2"/>
      <c r="B237" s="2"/>
    </row>
    <row r="238" spans="1:2" x14ac:dyDescent="0.2">
      <c r="A238" s="2"/>
      <c r="B238" s="2"/>
    </row>
    <row r="239" spans="1:2" x14ac:dyDescent="0.2">
      <c r="A239" s="2"/>
      <c r="B239" s="2"/>
    </row>
    <row r="240" spans="1:2" x14ac:dyDescent="0.2">
      <c r="A240" s="2"/>
      <c r="B240" s="2"/>
    </row>
    <row r="241" spans="1:2" x14ac:dyDescent="0.2">
      <c r="A241" s="2"/>
      <c r="B241" s="2"/>
    </row>
    <row r="242" spans="1:2" x14ac:dyDescent="0.2">
      <c r="A242" s="2"/>
      <c r="B242" s="2"/>
    </row>
    <row r="243" spans="1:2" x14ac:dyDescent="0.2">
      <c r="A243" s="2"/>
      <c r="B243" s="2"/>
    </row>
    <row r="244" spans="1:2" x14ac:dyDescent="0.2">
      <c r="A244" s="2"/>
      <c r="B244" s="2"/>
    </row>
    <row r="245" spans="1:2" x14ac:dyDescent="0.2">
      <c r="A245" s="2"/>
      <c r="B245" s="2"/>
    </row>
    <row r="246" spans="1:2" x14ac:dyDescent="0.2">
      <c r="A246" s="2"/>
      <c r="B246" s="2"/>
    </row>
    <row r="247" spans="1:2" x14ac:dyDescent="0.2">
      <c r="A247" s="2"/>
      <c r="B247" s="2"/>
    </row>
    <row r="248" spans="1:2" x14ac:dyDescent="0.2">
      <c r="A248" s="2"/>
      <c r="B248" s="2"/>
    </row>
    <row r="249" spans="1:2" x14ac:dyDescent="0.2">
      <c r="A249" s="2"/>
      <c r="B249" s="2"/>
    </row>
    <row r="250" spans="1:2" x14ac:dyDescent="0.2">
      <c r="A250" s="2"/>
      <c r="B250" s="2"/>
    </row>
    <row r="251" spans="1:2" x14ac:dyDescent="0.2">
      <c r="A251" s="2"/>
      <c r="B251" s="2"/>
    </row>
    <row r="252" spans="1:2" x14ac:dyDescent="0.2">
      <c r="A252" s="2"/>
      <c r="B252" s="2"/>
    </row>
    <row r="253" spans="1:2" x14ac:dyDescent="0.2">
      <c r="A253" s="2"/>
      <c r="B253" s="2"/>
    </row>
    <row r="254" spans="1:2" x14ac:dyDescent="0.2">
      <c r="A254" s="2"/>
      <c r="B254" s="2"/>
    </row>
    <row r="255" spans="1:2" x14ac:dyDescent="0.2">
      <c r="A255" s="2"/>
      <c r="B255" s="2"/>
    </row>
    <row r="256" spans="1:2" x14ac:dyDescent="0.2">
      <c r="A256" s="2"/>
      <c r="B256" s="2"/>
    </row>
    <row r="257" spans="1:2" x14ac:dyDescent="0.2">
      <c r="A257" s="2"/>
      <c r="B257" s="2"/>
    </row>
    <row r="258" spans="1:2" x14ac:dyDescent="0.2">
      <c r="A258" s="2"/>
      <c r="B258" s="2"/>
    </row>
    <row r="259" spans="1:2" x14ac:dyDescent="0.2">
      <c r="A259" s="2"/>
      <c r="B259" s="2"/>
    </row>
    <row r="260" spans="1:2" x14ac:dyDescent="0.2">
      <c r="A260" s="2"/>
      <c r="B260" s="2"/>
    </row>
    <row r="261" spans="1:2" x14ac:dyDescent="0.2">
      <c r="A261" s="2"/>
      <c r="B261" s="2"/>
    </row>
    <row r="262" spans="1:2" x14ac:dyDescent="0.2">
      <c r="A262" s="2"/>
      <c r="B262" s="2"/>
    </row>
    <row r="263" spans="1:2" x14ac:dyDescent="0.2">
      <c r="A263" s="2"/>
      <c r="B263" s="2"/>
    </row>
    <row r="264" spans="1:2" x14ac:dyDescent="0.2">
      <c r="A264" s="2"/>
      <c r="B264" s="2"/>
    </row>
    <row r="265" spans="1:2" x14ac:dyDescent="0.2">
      <c r="A265" s="2"/>
      <c r="B265" s="2"/>
    </row>
    <row r="266" spans="1:2" x14ac:dyDescent="0.2">
      <c r="A266" s="2"/>
      <c r="B266" s="2"/>
    </row>
    <row r="267" spans="1:2" x14ac:dyDescent="0.2">
      <c r="A267" s="2"/>
      <c r="B267" s="2"/>
    </row>
    <row r="268" spans="1:2" x14ac:dyDescent="0.2">
      <c r="A268" s="2"/>
      <c r="B268" s="2"/>
    </row>
    <row r="269" spans="1:2" x14ac:dyDescent="0.2">
      <c r="A269" s="2"/>
      <c r="B269" s="2"/>
    </row>
    <row r="270" spans="1:2" x14ac:dyDescent="0.2">
      <c r="A270" s="2"/>
      <c r="B270" s="2"/>
    </row>
    <row r="271" spans="1:2" x14ac:dyDescent="0.2">
      <c r="A271" s="2"/>
      <c r="B271" s="2"/>
    </row>
    <row r="272" spans="1:2" x14ac:dyDescent="0.2">
      <c r="A272" s="2"/>
      <c r="B272" s="2"/>
    </row>
    <row r="273" spans="1:2" x14ac:dyDescent="0.2">
      <c r="A273" s="2"/>
      <c r="B273" s="2"/>
    </row>
    <row r="274" spans="1:2" x14ac:dyDescent="0.2">
      <c r="A274" s="2"/>
      <c r="B274" s="2"/>
    </row>
    <row r="275" spans="1:2" x14ac:dyDescent="0.2">
      <c r="A275" s="2"/>
      <c r="B275" s="2"/>
    </row>
    <row r="276" spans="1:2" x14ac:dyDescent="0.2">
      <c r="A276" s="2"/>
      <c r="B276" s="2"/>
    </row>
    <row r="277" spans="1:2" x14ac:dyDescent="0.2">
      <c r="A277" s="2"/>
      <c r="B277" s="2"/>
    </row>
    <row r="278" spans="1:2" x14ac:dyDescent="0.2">
      <c r="A278" s="2"/>
      <c r="B278" s="2"/>
    </row>
    <row r="279" spans="1:2" x14ac:dyDescent="0.2">
      <c r="A279" s="2"/>
      <c r="B279" s="2"/>
    </row>
    <row r="280" spans="1:2" x14ac:dyDescent="0.2">
      <c r="A280" s="2"/>
      <c r="B280" s="2"/>
    </row>
    <row r="281" spans="1:2" x14ac:dyDescent="0.2">
      <c r="A281" s="2"/>
      <c r="B281" s="2"/>
    </row>
    <row r="282" spans="1:2" x14ac:dyDescent="0.2">
      <c r="A282" s="2"/>
      <c r="B282" s="2"/>
    </row>
    <row r="283" spans="1:2" x14ac:dyDescent="0.2">
      <c r="A283" s="2"/>
      <c r="B283" s="2"/>
    </row>
    <row r="284" spans="1:2" x14ac:dyDescent="0.2">
      <c r="A284" s="2"/>
      <c r="B284" s="2"/>
    </row>
    <row r="285" spans="1:2" x14ac:dyDescent="0.2">
      <c r="A285" s="2"/>
      <c r="B285" s="2"/>
    </row>
    <row r="286" spans="1:2" x14ac:dyDescent="0.2">
      <c r="A286" s="2"/>
      <c r="B286" s="2"/>
    </row>
    <row r="287" spans="1:2" x14ac:dyDescent="0.2">
      <c r="A287" s="2"/>
      <c r="B287" s="2"/>
    </row>
    <row r="288" spans="1:2" x14ac:dyDescent="0.2">
      <c r="A288" s="2"/>
      <c r="B288" s="2"/>
    </row>
    <row r="289" spans="1:2" x14ac:dyDescent="0.2">
      <c r="A289" s="2"/>
      <c r="B289" s="2"/>
    </row>
    <row r="290" spans="1:2" x14ac:dyDescent="0.2">
      <c r="A290" s="2"/>
      <c r="B290" s="2"/>
    </row>
    <row r="291" spans="1:2" x14ac:dyDescent="0.2">
      <c r="A291" s="2"/>
      <c r="B291" s="2"/>
    </row>
    <row r="292" spans="1:2" x14ac:dyDescent="0.2">
      <c r="A292" s="2"/>
      <c r="B292" s="2"/>
    </row>
    <row r="293" spans="1:2" x14ac:dyDescent="0.2">
      <c r="A293" s="2"/>
      <c r="B293" s="2"/>
    </row>
    <row r="294" spans="1:2" x14ac:dyDescent="0.2">
      <c r="A294" s="2"/>
      <c r="B294" s="2"/>
    </row>
    <row r="295" spans="1:2" x14ac:dyDescent="0.2">
      <c r="A295" s="2"/>
      <c r="B295" s="2"/>
    </row>
    <row r="296" spans="1:2" x14ac:dyDescent="0.2">
      <c r="A296" s="2"/>
      <c r="B296" s="2"/>
    </row>
    <row r="297" spans="1:2" x14ac:dyDescent="0.2">
      <c r="A297" s="2"/>
      <c r="B297" s="2"/>
    </row>
    <row r="298" spans="1:2" x14ac:dyDescent="0.2">
      <c r="A298" s="2"/>
      <c r="B298" s="2"/>
    </row>
    <row r="299" spans="1:2" x14ac:dyDescent="0.2">
      <c r="A299" s="2"/>
      <c r="B299" s="2"/>
    </row>
    <row r="300" spans="1:2" x14ac:dyDescent="0.2">
      <c r="A300" s="2"/>
      <c r="B300" s="2"/>
    </row>
    <row r="301" spans="1:2" x14ac:dyDescent="0.2">
      <c r="A301" s="2"/>
      <c r="B301" s="2"/>
    </row>
    <row r="302" spans="1:2" x14ac:dyDescent="0.2">
      <c r="A302" s="2"/>
      <c r="B302" s="2"/>
    </row>
    <row r="303" spans="1:2" x14ac:dyDescent="0.2">
      <c r="A303" s="2"/>
      <c r="B303" s="2"/>
    </row>
    <row r="304" spans="1:2" x14ac:dyDescent="0.2">
      <c r="A304" s="2"/>
      <c r="B304" s="2"/>
    </row>
    <row r="305" spans="1:2" x14ac:dyDescent="0.2">
      <c r="A305" s="2"/>
      <c r="B305" s="2"/>
    </row>
    <row r="306" spans="1:2" x14ac:dyDescent="0.2">
      <c r="A306" s="2"/>
      <c r="B306" s="2"/>
    </row>
    <row r="307" spans="1:2" x14ac:dyDescent="0.2">
      <c r="A307" s="2"/>
      <c r="B307" s="2"/>
    </row>
    <row r="308" spans="1:2" x14ac:dyDescent="0.2">
      <c r="A308" s="2"/>
      <c r="B308" s="2"/>
    </row>
    <row r="309" spans="1:2" x14ac:dyDescent="0.2">
      <c r="A309" s="2"/>
      <c r="B309" s="2"/>
    </row>
    <row r="310" spans="1:2" x14ac:dyDescent="0.2">
      <c r="A310" s="2"/>
      <c r="B310" s="2"/>
    </row>
    <row r="311" spans="1:2" x14ac:dyDescent="0.2">
      <c r="A311" s="2"/>
      <c r="B311" s="2"/>
    </row>
    <row r="312" spans="1:2" x14ac:dyDescent="0.2">
      <c r="A312" s="2"/>
      <c r="B312" s="2"/>
    </row>
    <row r="313" spans="1:2" x14ac:dyDescent="0.2">
      <c r="A313" s="2"/>
      <c r="B313" s="2"/>
    </row>
    <row r="314" spans="1:2" x14ac:dyDescent="0.2">
      <c r="A314" s="2"/>
      <c r="B314" s="2"/>
    </row>
    <row r="315" spans="1:2" x14ac:dyDescent="0.2">
      <c r="A315" s="2"/>
      <c r="B315" s="2"/>
    </row>
    <row r="316" spans="1:2" x14ac:dyDescent="0.2">
      <c r="A316" s="2"/>
      <c r="B316" s="2"/>
    </row>
    <row r="317" spans="1:2" x14ac:dyDescent="0.2">
      <c r="A317" s="2"/>
      <c r="B317" s="2"/>
    </row>
    <row r="318" spans="1:2" x14ac:dyDescent="0.2">
      <c r="A318" s="2"/>
      <c r="B318" s="2"/>
    </row>
    <row r="319" spans="1:2" x14ac:dyDescent="0.2">
      <c r="A319" s="2"/>
      <c r="B319" s="2"/>
    </row>
    <row r="320" spans="1:2" x14ac:dyDescent="0.2">
      <c r="A320" s="2"/>
      <c r="B320" s="2"/>
    </row>
    <row r="321" spans="1:2" x14ac:dyDescent="0.2">
      <c r="A321" s="2"/>
      <c r="B321" s="2"/>
    </row>
    <row r="322" spans="1:2" x14ac:dyDescent="0.2">
      <c r="A322" s="2"/>
      <c r="B322" s="2"/>
    </row>
    <row r="323" spans="1:2" x14ac:dyDescent="0.2">
      <c r="A323" s="2"/>
      <c r="B323" s="2"/>
    </row>
    <row r="324" spans="1:2" x14ac:dyDescent="0.2">
      <c r="A324" s="2"/>
      <c r="B324" s="2"/>
    </row>
    <row r="325" spans="1:2" x14ac:dyDescent="0.2">
      <c r="A325" s="2"/>
      <c r="B325" s="2"/>
    </row>
    <row r="326" spans="1:2" x14ac:dyDescent="0.2">
      <c r="A326" s="2"/>
      <c r="B326" s="2"/>
    </row>
    <row r="327" spans="1:2" x14ac:dyDescent="0.2">
      <c r="A327" s="2"/>
      <c r="B327" s="2"/>
    </row>
    <row r="328" spans="1:2" x14ac:dyDescent="0.2">
      <c r="A328" s="2"/>
      <c r="B328" s="2"/>
    </row>
    <row r="329" spans="1:2" x14ac:dyDescent="0.2">
      <c r="A329" s="2"/>
      <c r="B329" s="2"/>
    </row>
    <row r="330" spans="1:2" x14ac:dyDescent="0.2">
      <c r="A330" s="2"/>
      <c r="B330" s="2"/>
    </row>
    <row r="331" spans="1:2" x14ac:dyDescent="0.2">
      <c r="A331" s="2"/>
      <c r="B331" s="2"/>
    </row>
    <row r="332" spans="1:2" x14ac:dyDescent="0.2">
      <c r="A332" s="2"/>
      <c r="B332" s="2"/>
    </row>
    <row r="333" spans="1:2" x14ac:dyDescent="0.2">
      <c r="A333" s="2"/>
      <c r="B333" s="2"/>
    </row>
    <row r="334" spans="1:2" x14ac:dyDescent="0.2">
      <c r="A334" s="2"/>
      <c r="B334" s="2"/>
    </row>
    <row r="335" spans="1:2" x14ac:dyDescent="0.2">
      <c r="A335" s="2"/>
      <c r="B335" s="2"/>
    </row>
    <row r="336" spans="1:2" x14ac:dyDescent="0.2">
      <c r="A336" s="2"/>
      <c r="B336" s="2"/>
    </row>
    <row r="337" spans="1:2" x14ac:dyDescent="0.2">
      <c r="A337" s="2"/>
      <c r="B337" s="2"/>
    </row>
    <row r="338" spans="1:2" x14ac:dyDescent="0.2">
      <c r="A338" s="2"/>
      <c r="B338" s="2"/>
    </row>
    <row r="339" spans="1:2" x14ac:dyDescent="0.2">
      <c r="A339" s="2"/>
      <c r="B339" s="2"/>
    </row>
    <row r="340" spans="1:2" x14ac:dyDescent="0.2">
      <c r="A340" s="2"/>
      <c r="B340" s="2"/>
    </row>
    <row r="341" spans="1:2" x14ac:dyDescent="0.2">
      <c r="A341" s="2"/>
      <c r="B341" s="2"/>
    </row>
    <row r="342" spans="1:2" x14ac:dyDescent="0.2">
      <c r="A342" s="2"/>
      <c r="B342" s="2"/>
    </row>
    <row r="343" spans="1:2" x14ac:dyDescent="0.2">
      <c r="A343" s="2"/>
      <c r="B343" s="2"/>
    </row>
    <row r="344" spans="1:2" x14ac:dyDescent="0.2">
      <c r="A344" s="2"/>
      <c r="B344" s="2"/>
    </row>
    <row r="345" spans="1:2" x14ac:dyDescent="0.2">
      <c r="A345" s="2"/>
      <c r="B345" s="2"/>
    </row>
    <row r="346" spans="1:2" x14ac:dyDescent="0.2">
      <c r="A346" s="2"/>
      <c r="B346" s="2"/>
    </row>
    <row r="347" spans="1:2" x14ac:dyDescent="0.2">
      <c r="A347" s="2"/>
      <c r="B347" s="2"/>
    </row>
    <row r="348" spans="1:2" x14ac:dyDescent="0.2">
      <c r="A348" s="2"/>
      <c r="B348" s="2"/>
    </row>
    <row r="349" spans="1:2" x14ac:dyDescent="0.2">
      <c r="A349" s="2"/>
      <c r="B349" s="2"/>
    </row>
    <row r="350" spans="1:2" x14ac:dyDescent="0.2">
      <c r="A350" s="2"/>
      <c r="B350" s="2"/>
    </row>
    <row r="351" spans="1:2" x14ac:dyDescent="0.2">
      <c r="A351" s="2"/>
      <c r="B351" s="2"/>
    </row>
    <row r="352" spans="1:2" x14ac:dyDescent="0.2">
      <c r="A352" s="2"/>
      <c r="B352" s="2"/>
    </row>
    <row r="353" spans="1:2" x14ac:dyDescent="0.2">
      <c r="A353" s="2"/>
      <c r="B353" s="2"/>
    </row>
    <row r="354" spans="1:2" x14ac:dyDescent="0.2">
      <c r="A354" s="2"/>
      <c r="B354" s="2"/>
    </row>
    <row r="355" spans="1:2" x14ac:dyDescent="0.2">
      <c r="A355" s="2"/>
      <c r="B355" s="2"/>
    </row>
    <row r="356" spans="1:2" x14ac:dyDescent="0.2">
      <c r="A356" s="2"/>
      <c r="B356" s="2"/>
    </row>
    <row r="357" spans="1:2" x14ac:dyDescent="0.2">
      <c r="A357" s="2"/>
      <c r="B357" s="2"/>
    </row>
    <row r="358" spans="1:2" x14ac:dyDescent="0.2">
      <c r="A358" s="2"/>
      <c r="B358" s="2"/>
    </row>
    <row r="359" spans="1:2" x14ac:dyDescent="0.2">
      <c r="A359" s="2"/>
      <c r="B359" s="2"/>
    </row>
    <row r="360" spans="1:2" x14ac:dyDescent="0.2">
      <c r="A360" s="2"/>
      <c r="B360" s="2"/>
    </row>
    <row r="361" spans="1:2" x14ac:dyDescent="0.2">
      <c r="A361" s="2"/>
      <c r="B361" s="2"/>
    </row>
    <row r="362" spans="1:2" x14ac:dyDescent="0.2">
      <c r="A362" s="2"/>
      <c r="B362" s="2"/>
    </row>
    <row r="363" spans="1:2" x14ac:dyDescent="0.2">
      <c r="A363" s="2"/>
      <c r="B363" s="2"/>
    </row>
    <row r="364" spans="1:2" x14ac:dyDescent="0.2">
      <c r="A364" s="2"/>
      <c r="B364" s="2"/>
    </row>
    <row r="365" spans="1:2" x14ac:dyDescent="0.2">
      <c r="A365" s="2"/>
      <c r="B365" s="2"/>
    </row>
    <row r="366" spans="1:2" x14ac:dyDescent="0.2">
      <c r="A366" s="2"/>
      <c r="B366" s="2"/>
    </row>
    <row r="367" spans="1:2" x14ac:dyDescent="0.2">
      <c r="A367" s="2"/>
      <c r="B367" s="2"/>
    </row>
    <row r="368" spans="1:2" x14ac:dyDescent="0.2">
      <c r="A368" s="2"/>
      <c r="B368" s="2"/>
    </row>
    <row r="369" spans="1:2" x14ac:dyDescent="0.2">
      <c r="A369" s="2"/>
      <c r="B369" s="2"/>
    </row>
    <row r="370" spans="1:2" x14ac:dyDescent="0.2">
      <c r="A370" s="2"/>
      <c r="B370" s="2"/>
    </row>
    <row r="371" spans="1:2" x14ac:dyDescent="0.2">
      <c r="A371" s="2"/>
      <c r="B371" s="2"/>
    </row>
    <row r="372" spans="1:2" x14ac:dyDescent="0.2">
      <c r="A372" s="2"/>
      <c r="B372" s="2"/>
    </row>
    <row r="373" spans="1:2" x14ac:dyDescent="0.2">
      <c r="A373" s="2"/>
      <c r="B373" s="2"/>
    </row>
    <row r="374" spans="1:2" x14ac:dyDescent="0.2">
      <c r="A374" s="2"/>
      <c r="B374" s="2"/>
    </row>
    <row r="375" spans="1:2" x14ac:dyDescent="0.2">
      <c r="A375" s="2"/>
      <c r="B375" s="2"/>
    </row>
    <row r="376" spans="1:2" x14ac:dyDescent="0.2">
      <c r="A376" s="2"/>
      <c r="B376" s="2"/>
    </row>
    <row r="377" spans="1:2" x14ac:dyDescent="0.2">
      <c r="A377" s="2"/>
      <c r="B377" s="2"/>
    </row>
    <row r="378" spans="1:2" x14ac:dyDescent="0.2">
      <c r="A378" s="2"/>
      <c r="B378" s="2"/>
    </row>
    <row r="379" spans="1:2" x14ac:dyDescent="0.2">
      <c r="A379" s="2"/>
      <c r="B379" s="2"/>
    </row>
    <row r="380" spans="1:2" x14ac:dyDescent="0.2">
      <c r="A380" s="2"/>
      <c r="B380" s="2"/>
    </row>
    <row r="381" spans="1:2" x14ac:dyDescent="0.2">
      <c r="A381" s="2"/>
      <c r="B381" s="2"/>
    </row>
    <row r="382" spans="1:2" x14ac:dyDescent="0.2">
      <c r="A382" s="2"/>
      <c r="B382" s="2"/>
    </row>
    <row r="383" spans="1:2" x14ac:dyDescent="0.2">
      <c r="A383" s="2"/>
      <c r="B383" s="2"/>
    </row>
    <row r="384" spans="1:2" x14ac:dyDescent="0.2">
      <c r="A384" s="2"/>
      <c r="B384" s="2"/>
    </row>
    <row r="385" spans="1:2" x14ac:dyDescent="0.2">
      <c r="A385" s="2"/>
      <c r="B385" s="2"/>
    </row>
    <row r="386" spans="1:2" x14ac:dyDescent="0.2">
      <c r="A386" s="2"/>
      <c r="B386" s="2"/>
    </row>
    <row r="387" spans="1:2" x14ac:dyDescent="0.2">
      <c r="A387" s="2"/>
      <c r="B387" s="2"/>
    </row>
    <row r="388" spans="1:2" x14ac:dyDescent="0.2">
      <c r="A388" s="2"/>
      <c r="B388" s="2"/>
    </row>
    <row r="389" spans="1:2" x14ac:dyDescent="0.2">
      <c r="A389" s="2"/>
      <c r="B389" s="2"/>
    </row>
    <row r="390" spans="1:2" x14ac:dyDescent="0.2">
      <c r="A390" s="2"/>
      <c r="B390" s="2"/>
    </row>
    <row r="391" spans="1:2" x14ac:dyDescent="0.2">
      <c r="A391" s="2"/>
      <c r="B391" s="2"/>
    </row>
    <row r="392" spans="1:2" x14ac:dyDescent="0.2">
      <c r="A392" s="2"/>
      <c r="B392" s="2"/>
    </row>
    <row r="393" spans="1:2" x14ac:dyDescent="0.2">
      <c r="A393" s="2"/>
      <c r="B393" s="2"/>
    </row>
    <row r="394" spans="1:2" x14ac:dyDescent="0.2">
      <c r="A394" s="2"/>
      <c r="B394" s="2"/>
    </row>
    <row r="395" spans="1:2" x14ac:dyDescent="0.2">
      <c r="A395" s="2"/>
      <c r="B395" s="2"/>
    </row>
    <row r="396" spans="1:2" x14ac:dyDescent="0.2">
      <c r="A396" s="2"/>
      <c r="B396" s="2"/>
    </row>
    <row r="397" spans="1:2" x14ac:dyDescent="0.2">
      <c r="A397" s="2"/>
      <c r="B397" s="2"/>
    </row>
    <row r="398" spans="1:2" x14ac:dyDescent="0.2">
      <c r="A398" s="2"/>
      <c r="B398" s="2"/>
    </row>
    <row r="399" spans="1:2" x14ac:dyDescent="0.2">
      <c r="A399" s="2"/>
      <c r="B399" s="2"/>
    </row>
    <row r="400" spans="1:2" x14ac:dyDescent="0.2">
      <c r="A400" s="2"/>
      <c r="B400" s="2"/>
    </row>
    <row r="401" spans="1:2" x14ac:dyDescent="0.2">
      <c r="A401" s="2"/>
      <c r="B401" s="2"/>
    </row>
    <row r="402" spans="1:2" x14ac:dyDescent="0.2">
      <c r="A402" s="2"/>
      <c r="B402" s="2"/>
    </row>
    <row r="403" spans="1:2" x14ac:dyDescent="0.2">
      <c r="A403" s="2"/>
      <c r="B403" s="2"/>
    </row>
    <row r="404" spans="1:2" x14ac:dyDescent="0.2">
      <c r="A404" s="2"/>
      <c r="B404" s="2"/>
    </row>
    <row r="405" spans="1:2" x14ac:dyDescent="0.2">
      <c r="A405" s="2"/>
      <c r="B405" s="2"/>
    </row>
    <row r="406" spans="1:2" x14ac:dyDescent="0.2">
      <c r="A406" s="2"/>
      <c r="B406" s="2"/>
    </row>
    <row r="407" spans="1:2" x14ac:dyDescent="0.2">
      <c r="A407" s="2"/>
      <c r="B407" s="2"/>
    </row>
    <row r="408" spans="1:2" x14ac:dyDescent="0.2">
      <c r="A408" s="2"/>
      <c r="B408" s="2"/>
    </row>
    <row r="409" spans="1:2" x14ac:dyDescent="0.2">
      <c r="A409" s="2"/>
      <c r="B409" s="2"/>
    </row>
    <row r="410" spans="1:2" x14ac:dyDescent="0.2">
      <c r="A410" s="2"/>
      <c r="B410" s="2"/>
    </row>
    <row r="411" spans="1:2" x14ac:dyDescent="0.2">
      <c r="A411" s="2"/>
      <c r="B411" s="2"/>
    </row>
    <row r="412" spans="1:2" x14ac:dyDescent="0.2">
      <c r="A412" s="2"/>
      <c r="B412" s="2"/>
    </row>
    <row r="413" spans="1:2" x14ac:dyDescent="0.2">
      <c r="A413" s="2"/>
      <c r="B413" s="2"/>
    </row>
    <row r="414" spans="1:2" x14ac:dyDescent="0.2">
      <c r="A414" s="2"/>
      <c r="B414" s="2"/>
    </row>
    <row r="415" spans="1:2" x14ac:dyDescent="0.2">
      <c r="A415" s="2"/>
      <c r="B415" s="2"/>
    </row>
    <row r="416" spans="1:2" x14ac:dyDescent="0.2">
      <c r="A416" s="2"/>
      <c r="B416" s="2"/>
    </row>
    <row r="417" spans="1:2" x14ac:dyDescent="0.2">
      <c r="A417" s="2"/>
      <c r="B417" s="2"/>
    </row>
    <row r="418" spans="1:2" x14ac:dyDescent="0.2">
      <c r="A418" s="2"/>
      <c r="B418" s="2"/>
    </row>
    <row r="419" spans="1:2" x14ac:dyDescent="0.2">
      <c r="A419" s="2"/>
      <c r="B419" s="2"/>
    </row>
    <row r="420" spans="1:2" x14ac:dyDescent="0.2">
      <c r="A420" s="2"/>
      <c r="B420" s="2"/>
    </row>
    <row r="421" spans="1:2" x14ac:dyDescent="0.2">
      <c r="A421" s="2"/>
      <c r="B421" s="2"/>
    </row>
    <row r="422" spans="1:2" x14ac:dyDescent="0.2">
      <c r="A422" s="2"/>
      <c r="B422" s="2"/>
    </row>
    <row r="423" spans="1:2" x14ac:dyDescent="0.2">
      <c r="A423" s="2"/>
      <c r="B423" s="2"/>
    </row>
    <row r="424" spans="1:2" x14ac:dyDescent="0.2">
      <c r="A424" s="2"/>
      <c r="B424" s="2"/>
    </row>
    <row r="425" spans="1:2" x14ac:dyDescent="0.2">
      <c r="A425" s="2"/>
      <c r="B425" s="2"/>
    </row>
  </sheetData>
  <autoFilter ref="A5:E95">
    <filterColumn colId="4">
      <filters blank="1"/>
    </filterColumn>
  </autoFilter>
  <mergeCells count="2">
    <mergeCell ref="A1:D1"/>
    <mergeCell ref="A2:D2"/>
  </mergeCells>
  <printOptions horizontalCentered="1"/>
  <pageMargins left="0.25" right="0.25" top="0.25" bottom="0.25" header="0.3" footer="0.3"/>
  <pageSetup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zoomScaleNormal="100" workbookViewId="0">
      <selection activeCell="K25" sqref="K25"/>
    </sheetView>
  </sheetViews>
  <sheetFormatPr defaultRowHeight="12.75" x14ac:dyDescent="0.25"/>
  <cols>
    <col min="1" max="1" width="9.28515625" style="22" bestFit="1" customWidth="1"/>
    <col min="2" max="5" width="11.7109375" style="22" customWidth="1"/>
    <col min="6" max="6" width="16.5703125" style="22" customWidth="1"/>
    <col min="7" max="16384" width="9.140625" style="22"/>
  </cols>
  <sheetData>
    <row r="1" spans="1:7" x14ac:dyDescent="0.25">
      <c r="A1" s="90" t="s">
        <v>96</v>
      </c>
      <c r="B1" s="90"/>
      <c r="C1" s="90"/>
      <c r="D1" s="90"/>
      <c r="E1" s="90"/>
    </row>
    <row r="2" spans="1:7" x14ac:dyDescent="0.25">
      <c r="A2" s="90" t="s">
        <v>97</v>
      </c>
      <c r="B2" s="90"/>
      <c r="C2" s="90"/>
      <c r="D2" s="90"/>
      <c r="E2" s="90"/>
    </row>
    <row r="3" spans="1:7" x14ac:dyDescent="0.25">
      <c r="A3" s="90" t="s">
        <v>98</v>
      </c>
      <c r="B3" s="90"/>
      <c r="C3" s="90"/>
      <c r="D3" s="90"/>
      <c r="E3" s="90"/>
    </row>
    <row r="5" spans="1:7" x14ac:dyDescent="0.25">
      <c r="A5" s="91">
        <v>2019</v>
      </c>
      <c r="B5" s="92"/>
      <c r="C5" s="92"/>
      <c r="D5" s="92"/>
      <c r="E5" s="92"/>
    </row>
    <row r="6" spans="1:7" x14ac:dyDescent="0.25">
      <c r="A6" s="23"/>
      <c r="B6" s="23"/>
      <c r="C6" s="23"/>
      <c r="D6" s="23"/>
      <c r="E6" s="23"/>
    </row>
    <row r="7" spans="1:7" x14ac:dyDescent="0.25">
      <c r="B7" s="24" t="s">
        <v>99</v>
      </c>
      <c r="C7" s="24" t="s">
        <v>100</v>
      </c>
      <c r="D7" s="24" t="s">
        <v>101</v>
      </c>
      <c r="E7" s="24" t="s">
        <v>102</v>
      </c>
      <c r="F7" s="25" t="s">
        <v>103</v>
      </c>
    </row>
    <row r="8" spans="1:7" ht="15" x14ac:dyDescent="0.25">
      <c r="A8" s="26" t="s">
        <v>104</v>
      </c>
      <c r="B8" s="27">
        <v>59586</v>
      </c>
      <c r="C8" s="27">
        <v>60177</v>
      </c>
      <c r="D8" s="27">
        <v>55914</v>
      </c>
      <c r="E8" s="27">
        <v>57819</v>
      </c>
      <c r="F8" s="28"/>
    </row>
    <row r="9" spans="1:7" ht="15" x14ac:dyDescent="0.25">
      <c r="A9" s="22">
        <v>1</v>
      </c>
      <c r="B9" s="27">
        <v>67582</v>
      </c>
      <c r="C9" s="27">
        <v>62564</v>
      </c>
      <c r="D9" s="27">
        <v>62897</v>
      </c>
      <c r="E9" s="27">
        <v>57819</v>
      </c>
      <c r="F9" s="28"/>
    </row>
    <row r="10" spans="1:7" ht="15" x14ac:dyDescent="0.25">
      <c r="A10" s="22">
        <v>2</v>
      </c>
      <c r="B10" s="27">
        <v>70686</v>
      </c>
      <c r="C10" s="27">
        <v>64931</v>
      </c>
      <c r="D10" s="27">
        <v>62897</v>
      </c>
      <c r="E10" s="27">
        <v>61387</v>
      </c>
      <c r="F10" s="28"/>
    </row>
    <row r="11" spans="1:7" ht="15" x14ac:dyDescent="0.25">
      <c r="A11" s="22">
        <v>3</v>
      </c>
      <c r="B11" s="27">
        <v>71706</v>
      </c>
      <c r="C11" s="27">
        <v>67904</v>
      </c>
      <c r="D11" s="27">
        <v>67367</v>
      </c>
      <c r="E11" s="27">
        <v>65580</v>
      </c>
      <c r="F11" s="28"/>
    </row>
    <row r="12" spans="1:7" ht="15" x14ac:dyDescent="0.25">
      <c r="A12" s="22">
        <v>4</v>
      </c>
      <c r="B12" s="27">
        <v>73455</v>
      </c>
      <c r="C12" s="27">
        <v>73479</v>
      </c>
      <c r="D12" s="27">
        <v>67367</v>
      </c>
      <c r="E12" s="27">
        <v>67569</v>
      </c>
      <c r="F12" s="28"/>
    </row>
    <row r="13" spans="1:7" ht="15" x14ac:dyDescent="0.25">
      <c r="A13" s="22">
        <v>5</v>
      </c>
      <c r="B13" s="27">
        <v>73560</v>
      </c>
      <c r="C13" s="27">
        <v>73479</v>
      </c>
      <c r="D13" s="27">
        <v>69909</v>
      </c>
      <c r="E13" s="27">
        <v>67819</v>
      </c>
      <c r="F13" s="28"/>
      <c r="G13" s="28"/>
    </row>
    <row r="14" spans="1:7" ht="15" x14ac:dyDescent="0.25">
      <c r="A14" s="22">
        <v>10</v>
      </c>
      <c r="B14" s="27">
        <v>74758</v>
      </c>
      <c r="C14" s="27">
        <v>74907</v>
      </c>
      <c r="D14" s="27">
        <v>74915</v>
      </c>
      <c r="E14" s="27">
        <v>69317</v>
      </c>
      <c r="F14" s="28"/>
    </row>
    <row r="15" spans="1:7" ht="15" x14ac:dyDescent="0.25">
      <c r="A15" s="22">
        <v>15</v>
      </c>
      <c r="B15" s="27">
        <v>75464</v>
      </c>
      <c r="C15" s="27">
        <v>74907</v>
      </c>
      <c r="D15" s="27">
        <v>72784</v>
      </c>
      <c r="E15" s="27">
        <v>75643</v>
      </c>
      <c r="F15" s="28"/>
    </row>
    <row r="16" spans="1:7" ht="15" x14ac:dyDescent="0.25">
      <c r="B16" s="27"/>
      <c r="C16" s="27"/>
      <c r="D16" s="27"/>
      <c r="E16" s="27"/>
    </row>
    <row r="18" spans="1:6" x14ac:dyDescent="0.25">
      <c r="A18" s="91">
        <v>2020</v>
      </c>
      <c r="B18" s="92"/>
      <c r="C18" s="92"/>
      <c r="D18" s="92"/>
      <c r="E18" s="92"/>
    </row>
    <row r="19" spans="1:6" x14ac:dyDescent="0.25">
      <c r="A19" s="23"/>
      <c r="B19" s="23"/>
      <c r="C19" s="23"/>
      <c r="D19" s="23"/>
      <c r="E19" s="23"/>
    </row>
    <row r="20" spans="1:6" x14ac:dyDescent="0.25">
      <c r="B20" s="24" t="s">
        <v>99</v>
      </c>
      <c r="C20" s="24" t="s">
        <v>100</v>
      </c>
      <c r="D20" s="29" t="s">
        <v>101</v>
      </c>
      <c r="E20" s="24" t="s">
        <v>102</v>
      </c>
      <c r="F20" s="25" t="s">
        <v>103</v>
      </c>
    </row>
    <row r="21" spans="1:6" ht="15" x14ac:dyDescent="0.25">
      <c r="A21" s="26" t="s">
        <v>104</v>
      </c>
      <c r="B21" s="27">
        <v>60880</v>
      </c>
      <c r="C21" s="27">
        <v>61189</v>
      </c>
      <c r="D21" s="30">
        <v>56612</v>
      </c>
      <c r="E21" s="27">
        <v>58989</v>
      </c>
      <c r="F21" s="28"/>
    </row>
    <row r="22" spans="1:6" ht="15" x14ac:dyDescent="0.25">
      <c r="A22" s="22">
        <v>1</v>
      </c>
      <c r="B22" s="27">
        <v>67402</v>
      </c>
      <c r="C22" s="27">
        <v>63616</v>
      </c>
      <c r="D22" s="30">
        <v>63595</v>
      </c>
      <c r="E22" s="27">
        <v>58989</v>
      </c>
      <c r="F22" s="28"/>
    </row>
    <row r="23" spans="1:6" ht="15" x14ac:dyDescent="0.25">
      <c r="A23" s="22">
        <v>2</v>
      </c>
      <c r="B23" s="27">
        <v>70506</v>
      </c>
      <c r="C23" s="27">
        <v>66042</v>
      </c>
      <c r="D23" s="30">
        <v>63595</v>
      </c>
      <c r="E23" s="27">
        <v>62655</v>
      </c>
      <c r="F23" s="28"/>
    </row>
    <row r="24" spans="1:6" ht="15" x14ac:dyDescent="0.25">
      <c r="A24" s="22">
        <v>3</v>
      </c>
      <c r="B24" s="27">
        <v>71881</v>
      </c>
      <c r="C24" s="27">
        <v>69069</v>
      </c>
      <c r="D24" s="30">
        <v>68065</v>
      </c>
      <c r="E24" s="27">
        <v>66945</v>
      </c>
      <c r="F24" s="28"/>
    </row>
    <row r="25" spans="1:6" ht="15" x14ac:dyDescent="0.25">
      <c r="A25" s="22">
        <v>4</v>
      </c>
      <c r="B25" s="27">
        <v>74729</v>
      </c>
      <c r="C25" s="27">
        <v>74752</v>
      </c>
      <c r="D25" s="30">
        <v>68065</v>
      </c>
      <c r="E25" s="27">
        <v>68973</v>
      </c>
      <c r="F25" s="28"/>
    </row>
    <row r="26" spans="1:6" ht="15" x14ac:dyDescent="0.25">
      <c r="A26" s="22">
        <v>5</v>
      </c>
      <c r="B26" s="27">
        <v>75851</v>
      </c>
      <c r="C26" s="27">
        <v>75487</v>
      </c>
      <c r="D26" s="30">
        <v>70607</v>
      </c>
      <c r="E26" s="27">
        <v>69223</v>
      </c>
      <c r="F26" s="28"/>
    </row>
    <row r="27" spans="1:6" ht="15" x14ac:dyDescent="0.25">
      <c r="A27" s="22">
        <v>10</v>
      </c>
      <c r="B27" s="27">
        <v>76587</v>
      </c>
      <c r="C27" s="27">
        <v>75487</v>
      </c>
      <c r="D27" s="30">
        <v>75613</v>
      </c>
      <c r="E27" s="27">
        <v>70740</v>
      </c>
      <c r="F27" s="28"/>
    </row>
    <row r="28" spans="1:6" ht="15" x14ac:dyDescent="0.25">
      <c r="A28" s="22">
        <v>15</v>
      </c>
      <c r="B28" s="27">
        <v>77508</v>
      </c>
      <c r="C28" s="27">
        <v>76957</v>
      </c>
      <c r="D28" s="30">
        <v>73482</v>
      </c>
      <c r="E28" s="27">
        <v>76584</v>
      </c>
      <c r="F28" s="28"/>
    </row>
    <row r="29" spans="1:6" ht="15" x14ac:dyDescent="0.25">
      <c r="B29" s="27"/>
      <c r="C29" s="27"/>
      <c r="D29" s="27"/>
      <c r="E29" s="27"/>
    </row>
    <row r="31" spans="1:6" x14ac:dyDescent="0.25">
      <c r="A31" s="91">
        <v>2021</v>
      </c>
      <c r="B31" s="92"/>
      <c r="C31" s="92"/>
      <c r="D31" s="92"/>
      <c r="E31" s="92"/>
    </row>
    <row r="32" spans="1:6" x14ac:dyDescent="0.25">
      <c r="A32" s="23"/>
      <c r="B32" s="23"/>
      <c r="C32" s="23"/>
      <c r="D32" s="23"/>
      <c r="E32" s="23"/>
    </row>
    <row r="33" spans="1:6" x14ac:dyDescent="0.25">
      <c r="B33" s="24" t="s">
        <v>99</v>
      </c>
      <c r="C33" s="24" t="s">
        <v>100</v>
      </c>
      <c r="D33" s="31" t="s">
        <v>101</v>
      </c>
      <c r="E33" s="31" t="s">
        <v>102</v>
      </c>
      <c r="F33" s="25" t="s">
        <v>103</v>
      </c>
    </row>
    <row r="34" spans="1:6" ht="15" x14ac:dyDescent="0.25">
      <c r="A34" s="26" t="s">
        <v>104</v>
      </c>
      <c r="B34" s="27">
        <v>62410</v>
      </c>
      <c r="C34" s="27">
        <v>61906</v>
      </c>
      <c r="D34" s="32">
        <v>56612</v>
      </c>
      <c r="E34" s="32">
        <v>58989</v>
      </c>
      <c r="F34" s="28"/>
    </row>
    <row r="35" spans="1:6" ht="15" x14ac:dyDescent="0.25">
      <c r="A35" s="22">
        <v>1</v>
      </c>
      <c r="B35" s="27">
        <v>67422</v>
      </c>
      <c r="C35" s="27">
        <v>64932</v>
      </c>
      <c r="D35" s="32">
        <v>63595</v>
      </c>
      <c r="E35" s="32">
        <v>58989</v>
      </c>
      <c r="F35" s="28"/>
    </row>
    <row r="36" spans="1:6" ht="15" x14ac:dyDescent="0.25">
      <c r="A36" s="22">
        <v>2</v>
      </c>
      <c r="B36" s="27">
        <v>70526</v>
      </c>
      <c r="C36" s="27">
        <v>67418</v>
      </c>
      <c r="D36" s="32">
        <v>63595</v>
      </c>
      <c r="E36" s="32">
        <v>62655</v>
      </c>
      <c r="F36" s="28"/>
    </row>
    <row r="37" spans="1:6" ht="15" x14ac:dyDescent="0.25">
      <c r="A37" s="22">
        <v>3</v>
      </c>
      <c r="B37" s="27">
        <v>72258</v>
      </c>
      <c r="C37" s="27">
        <v>70498</v>
      </c>
      <c r="D37" s="32">
        <v>68065</v>
      </c>
      <c r="E37" s="32">
        <v>66945</v>
      </c>
      <c r="F37" s="28"/>
    </row>
    <row r="38" spans="1:6" ht="15" x14ac:dyDescent="0.25">
      <c r="A38" s="22">
        <v>4</v>
      </c>
      <c r="B38" s="27">
        <v>76603</v>
      </c>
      <c r="C38" s="27">
        <v>76303</v>
      </c>
      <c r="D38" s="32">
        <v>68065</v>
      </c>
      <c r="E38" s="32">
        <v>68973</v>
      </c>
      <c r="F38" s="28"/>
    </row>
    <row r="39" spans="1:6" ht="15" x14ac:dyDescent="0.25">
      <c r="A39" s="22">
        <v>5</v>
      </c>
      <c r="B39" s="27">
        <v>76708</v>
      </c>
      <c r="C39" s="27">
        <v>76303</v>
      </c>
      <c r="D39" s="32">
        <v>70607</v>
      </c>
      <c r="E39" s="32">
        <v>69223</v>
      </c>
      <c r="F39" s="28"/>
    </row>
    <row r="40" spans="1:6" ht="15" x14ac:dyDescent="0.25">
      <c r="A40" s="22">
        <v>10</v>
      </c>
      <c r="B40" s="27">
        <v>79973</v>
      </c>
      <c r="C40" s="27">
        <v>77053</v>
      </c>
      <c r="D40" s="32">
        <v>75613</v>
      </c>
      <c r="E40" s="32">
        <v>70740</v>
      </c>
      <c r="F40" s="28"/>
    </row>
    <row r="41" spans="1:6" ht="15" x14ac:dyDescent="0.25">
      <c r="A41" s="22">
        <v>15</v>
      </c>
      <c r="B41" s="27">
        <v>80198</v>
      </c>
      <c r="C41" s="27">
        <v>78553</v>
      </c>
      <c r="D41" s="32">
        <v>73482</v>
      </c>
      <c r="E41" s="32">
        <v>76584</v>
      </c>
      <c r="F41" s="28"/>
    </row>
    <row r="42" spans="1:6" ht="15" x14ac:dyDescent="0.25">
      <c r="B42" s="27"/>
      <c r="C42" s="27"/>
      <c r="D42" s="27"/>
      <c r="E42" s="27"/>
    </row>
    <row r="44" spans="1:6" ht="25.5" x14ac:dyDescent="0.25">
      <c r="A44" s="33" t="s">
        <v>105</v>
      </c>
      <c r="B44" s="34">
        <v>2018</v>
      </c>
      <c r="C44" s="34">
        <v>2021</v>
      </c>
      <c r="D44" s="34">
        <v>2020</v>
      </c>
      <c r="E44" s="34">
        <v>2020</v>
      </c>
    </row>
  </sheetData>
  <mergeCells count="6">
    <mergeCell ref="A31:E31"/>
    <mergeCell ref="A1:E1"/>
    <mergeCell ref="A2:E2"/>
    <mergeCell ref="A3:E3"/>
    <mergeCell ref="A5:E5"/>
    <mergeCell ref="A18:E18"/>
  </mergeCells>
  <printOptions horizontalCentered="1"/>
  <pageMargins left="0.25" right="0.25" top="0.25" bottom="0.5" header="0.25" footer="0.25"/>
  <pageSetup orientation="portrait" r:id="rId1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theme="5"/>
          <x14:colorLow rgb="FFD00000"/>
          <x14:sparklines>
            <x14:sparkline>
              <xm:f>comparables!B34:E34</xm:f>
              <xm:sqref>F34</xm:sqref>
            </x14:sparkline>
          </x14:sparklines>
        </x14:sparklineGroup>
        <x14:sparklineGroup type="column"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theme="5"/>
          <x14:colorLow rgb="FFD00000"/>
          <x14:sparklines>
            <x14:sparkline>
              <xm:f>comparables!B22:E22</xm:f>
              <xm:sqref>F22</xm:sqref>
            </x14:sparkline>
            <x14:sparkline>
              <xm:f>comparables!B23:E23</xm:f>
              <xm:sqref>F23</xm:sqref>
            </x14:sparkline>
            <x14:sparkline>
              <xm:f>comparables!B24:E24</xm:f>
              <xm:sqref>F24</xm:sqref>
            </x14:sparkline>
            <x14:sparkline>
              <xm:f>comparables!B25:E25</xm:f>
              <xm:sqref>F25</xm:sqref>
            </x14:sparkline>
            <x14:sparkline>
              <xm:f>comparables!B26:E26</xm:f>
              <xm:sqref>F26</xm:sqref>
            </x14:sparkline>
            <x14:sparkline>
              <xm:f>comparables!B27:E27</xm:f>
              <xm:sqref>F27</xm:sqref>
            </x14:sparkline>
            <x14:sparkline>
              <xm:f>comparables!B28:E28</xm:f>
              <xm:sqref>F28</xm:sqref>
            </x14:sparkline>
          </x14:sparklines>
        </x14:sparklineGroup>
        <x14:sparklineGroup type="column"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theme="5"/>
          <x14:colorLow rgb="FFD00000"/>
          <x14:sparklines>
            <x14:sparkline>
              <xm:f>comparables!B9:E9</xm:f>
              <xm:sqref>F9</xm:sqref>
            </x14:sparkline>
            <x14:sparkline>
              <xm:f>comparables!B10:E10</xm:f>
              <xm:sqref>F10</xm:sqref>
            </x14:sparkline>
            <x14:sparkline>
              <xm:f>comparables!B11:E11</xm:f>
              <xm:sqref>F11</xm:sqref>
            </x14:sparkline>
            <x14:sparkline>
              <xm:f>comparables!B12:E12</xm:f>
              <xm:sqref>F12</xm:sqref>
            </x14:sparkline>
            <x14:sparkline>
              <xm:f>comparables!B13:E13</xm:f>
              <xm:sqref>F13</xm:sqref>
            </x14:sparkline>
            <x14:sparkline>
              <xm:f>comparables!B14:E14</xm:f>
              <xm:sqref>F14</xm:sqref>
            </x14:sparkline>
            <x14:sparkline>
              <xm:f>comparables!B15:E15</xm:f>
              <xm:sqref>F15</xm:sqref>
            </x14:sparkline>
          </x14:sparklines>
        </x14:sparklineGroup>
        <x14:sparklineGroup type="column"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theme="5"/>
          <x14:colorLow rgb="FFD00000"/>
          <x14:sparklines>
            <x14:sparkline>
              <xm:f>comparables!B21:E21</xm:f>
              <xm:sqref>F21</xm:sqref>
            </x14:sparkline>
          </x14:sparklines>
        </x14:sparklineGroup>
        <x14:sparklineGroup type="column"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theme="5"/>
          <x14:colorLow rgb="FFD00000"/>
          <x14:sparklines>
            <x14:sparkline>
              <xm:f>comparables!B8:E8</xm:f>
              <xm:sqref>F8</xm:sqref>
            </x14:sparkline>
          </x14:sparklines>
        </x14:sparklineGroup>
        <x14:sparklineGroup type="column"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theme="5"/>
          <x14:colorLow rgb="FFD00000"/>
          <x14:sparklines>
            <x14:sparkline>
              <xm:f>comparables!B35:E35</xm:f>
              <xm:sqref>F35</xm:sqref>
            </x14:sparkline>
            <x14:sparkline>
              <xm:f>comparables!B36:E36</xm:f>
              <xm:sqref>F36</xm:sqref>
            </x14:sparkline>
            <x14:sparkline>
              <xm:f>comparables!B37:E37</xm:f>
              <xm:sqref>F37</xm:sqref>
            </x14:sparkline>
            <x14:sparkline>
              <xm:f>comparables!B38:E38</xm:f>
              <xm:sqref>F38</xm:sqref>
            </x14:sparkline>
            <x14:sparkline>
              <xm:f>comparables!B39:E39</xm:f>
              <xm:sqref>F39</xm:sqref>
            </x14:sparkline>
            <x14:sparkline>
              <xm:f>comparables!B40:E40</xm:f>
              <xm:sqref>F40</xm:sqref>
            </x14:sparkline>
            <x14:sparkline>
              <xm:f>comparables!B41:E41</xm:f>
              <xm:sqref>F41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5"/>
  <sheetViews>
    <sheetView zoomScale="150" zoomScaleNormal="150" workbookViewId="0">
      <pane xSplit="3" ySplit="5" topLeftCell="D72" activePane="bottomRight" state="frozen"/>
      <selection pane="topRight" activeCell="D1" sqref="D1"/>
      <selection pane="bottomLeft" activeCell="A6" sqref="A6"/>
      <selection pane="bottomRight" activeCell="D93" sqref="D93"/>
    </sheetView>
  </sheetViews>
  <sheetFormatPr defaultRowHeight="8.25" outlineLevelRow="1" outlineLevelCol="1" x14ac:dyDescent="0.15"/>
  <cols>
    <col min="1" max="1" width="4.28515625" style="65" bestFit="1" customWidth="1"/>
    <col min="2" max="2" width="9" style="43" bestFit="1" customWidth="1"/>
    <col min="3" max="3" width="22.7109375" style="43" bestFit="1" customWidth="1"/>
    <col min="4" max="6" width="6.5703125" style="43" bestFit="1" customWidth="1"/>
    <col min="7" max="7" width="7.7109375" style="43" bestFit="1" customWidth="1"/>
    <col min="8" max="8" width="1.42578125" style="66" customWidth="1"/>
    <col min="9" max="9" width="7.140625" style="43" bestFit="1" customWidth="1"/>
    <col min="10" max="10" width="9.85546875" style="43" bestFit="1" customWidth="1"/>
    <col min="11" max="11" width="8" style="43" bestFit="1" customWidth="1"/>
    <col min="12" max="12" width="1.42578125" style="66" customWidth="1"/>
    <col min="13" max="13" width="7.140625" style="43" bestFit="1" customWidth="1"/>
    <col min="14" max="14" width="6.28515625" style="43" bestFit="1" customWidth="1"/>
    <col min="15" max="15" width="5.140625" style="43" bestFit="1" customWidth="1"/>
    <col min="16" max="16" width="6" style="86" bestFit="1" customWidth="1" outlineLevel="1"/>
    <col min="17" max="17" width="4.5703125" style="42" bestFit="1" customWidth="1" outlineLevel="1"/>
    <col min="18" max="16384" width="9.140625" style="43"/>
  </cols>
  <sheetData>
    <row r="1" spans="1:17" x14ac:dyDescent="0.15">
      <c r="A1" s="35"/>
      <c r="B1" s="94" t="s">
        <v>96</v>
      </c>
      <c r="C1" s="94"/>
      <c r="D1" s="36"/>
      <c r="E1" s="36"/>
      <c r="F1" s="36"/>
      <c r="G1" s="36"/>
      <c r="H1" s="37"/>
      <c r="I1" s="36"/>
      <c r="J1" s="36"/>
      <c r="K1" s="38"/>
      <c r="L1" s="39"/>
      <c r="M1" s="36"/>
      <c r="N1" s="36"/>
      <c r="O1" s="40"/>
      <c r="P1" s="41"/>
    </row>
    <row r="2" spans="1:17" x14ac:dyDescent="0.15">
      <c r="A2" s="35"/>
      <c r="B2" s="94" t="s">
        <v>106</v>
      </c>
      <c r="C2" s="94"/>
      <c r="D2" s="36"/>
      <c r="E2" s="36"/>
      <c r="F2" s="36"/>
      <c r="G2" s="36"/>
      <c r="H2" s="37"/>
      <c r="I2" s="36"/>
      <c r="J2" s="36"/>
      <c r="K2" s="38"/>
      <c r="L2" s="39"/>
      <c r="M2" s="36"/>
      <c r="N2" s="36"/>
      <c r="O2" s="40"/>
      <c r="P2" s="41"/>
    </row>
    <row r="3" spans="1:17" x14ac:dyDescent="0.15">
      <c r="A3" s="35"/>
      <c r="B3" s="95" t="s">
        <v>107</v>
      </c>
      <c r="C3" s="95"/>
      <c r="D3" s="36"/>
      <c r="E3" s="36"/>
      <c r="F3" s="36"/>
      <c r="G3" s="36"/>
      <c r="H3" s="37"/>
      <c r="I3" s="44">
        <v>43465</v>
      </c>
      <c r="J3" s="36"/>
      <c r="K3" s="38"/>
      <c r="L3" s="39"/>
      <c r="M3" s="44">
        <v>43830</v>
      </c>
      <c r="N3" s="36"/>
      <c r="O3" s="40"/>
      <c r="P3" s="41"/>
    </row>
    <row r="4" spans="1:17" x14ac:dyDescent="0.15">
      <c r="A4" s="35"/>
      <c r="B4" s="40"/>
      <c r="C4" s="40"/>
      <c r="D4" s="44">
        <v>42369</v>
      </c>
      <c r="E4" s="44">
        <v>42735</v>
      </c>
      <c r="F4" s="44">
        <v>43100</v>
      </c>
      <c r="G4" s="45" t="s">
        <v>108</v>
      </c>
      <c r="H4" s="46"/>
      <c r="I4" s="45" t="s">
        <v>109</v>
      </c>
      <c r="J4" s="47">
        <v>43281</v>
      </c>
      <c r="K4" s="48">
        <v>43465</v>
      </c>
      <c r="L4" s="49"/>
      <c r="M4" s="45" t="s">
        <v>109</v>
      </c>
      <c r="N4" s="96" t="s">
        <v>110</v>
      </c>
      <c r="O4" s="96"/>
      <c r="P4" s="41"/>
    </row>
    <row r="5" spans="1:17" x14ac:dyDescent="0.15">
      <c r="A5" s="35"/>
      <c r="B5" s="50" t="s">
        <v>111</v>
      </c>
      <c r="C5" s="50" t="s">
        <v>112</v>
      </c>
      <c r="D5" s="50" t="s">
        <v>113</v>
      </c>
      <c r="E5" s="50" t="s">
        <v>113</v>
      </c>
      <c r="F5" s="50" t="s">
        <v>113</v>
      </c>
      <c r="G5" s="50" t="s">
        <v>114</v>
      </c>
      <c r="H5" s="51"/>
      <c r="I5" s="50" t="s">
        <v>110</v>
      </c>
      <c r="J5" s="50" t="s">
        <v>3</v>
      </c>
      <c r="K5" s="52" t="s">
        <v>115</v>
      </c>
      <c r="L5" s="53"/>
      <c r="M5" s="50" t="s">
        <v>110</v>
      </c>
      <c r="N5" s="93" t="s">
        <v>116</v>
      </c>
      <c r="O5" s="93"/>
      <c r="P5" s="41"/>
    </row>
    <row r="6" spans="1:17" s="59" customFormat="1" x14ac:dyDescent="0.15">
      <c r="A6" s="54" t="str">
        <f>RIGHT(B6,5)</f>
        <v>5-510</v>
      </c>
      <c r="B6" s="55" t="s">
        <v>117</v>
      </c>
      <c r="C6" s="40" t="s">
        <v>118</v>
      </c>
      <c r="D6" s="36">
        <v>0</v>
      </c>
      <c r="E6" s="36">
        <v>0</v>
      </c>
      <c r="F6" s="36">
        <v>0</v>
      </c>
      <c r="G6" s="36">
        <f t="shared" ref="G6:G12" si="0">AVERAGE(D6:F6)</f>
        <v>0</v>
      </c>
      <c r="H6" s="37"/>
      <c r="I6" s="36">
        <v>0</v>
      </c>
      <c r="J6" s="36">
        <v>0</v>
      </c>
      <c r="K6" s="38">
        <v>0</v>
      </c>
      <c r="L6" s="39"/>
      <c r="M6" s="36">
        <v>0</v>
      </c>
      <c r="N6" s="36">
        <f t="shared" ref="N6:N12" si="1">M6-I6</f>
        <v>0</v>
      </c>
      <c r="O6" s="56">
        <f t="shared" ref="O6:O12" si="2">IF(I6=0,1,N6/I6)</f>
        <v>1</v>
      </c>
      <c r="P6" s="57" t="str">
        <f>IF(ABS(D6)+ABS(E6)+ABS(F6)+ABS(I6)+ABS(J6)+ABS(K6)+ABS(M6)+ABS(N6)=0,"hide","ok")</f>
        <v>hide</v>
      </c>
      <c r="Q6" s="58" t="b">
        <f>AND(D6=0,E6=0,F6=0,I6=0,J6=0,K6=0,M6=0)</f>
        <v>1</v>
      </c>
    </row>
    <row r="7" spans="1:17" s="59" customFormat="1" x14ac:dyDescent="0.15">
      <c r="A7" s="54" t="str">
        <f t="shared" ref="A7:A12" si="3">RIGHT(B7,5)</f>
        <v>2-299</v>
      </c>
      <c r="B7" s="55" t="s">
        <v>119</v>
      </c>
      <c r="C7" s="40" t="s">
        <v>120</v>
      </c>
      <c r="D7" s="36">
        <v>0</v>
      </c>
      <c r="E7" s="36">
        <v>0</v>
      </c>
      <c r="F7" s="36">
        <v>0</v>
      </c>
      <c r="G7" s="36">
        <f t="shared" si="0"/>
        <v>0</v>
      </c>
      <c r="H7" s="37"/>
      <c r="I7" s="36">
        <v>0</v>
      </c>
      <c r="J7" s="36">
        <v>0</v>
      </c>
      <c r="K7" s="38">
        <v>5244</v>
      </c>
      <c r="L7" s="39"/>
      <c r="M7" s="36">
        <v>0</v>
      </c>
      <c r="N7" s="36">
        <f t="shared" si="1"/>
        <v>0</v>
      </c>
      <c r="O7" s="56">
        <f t="shared" si="2"/>
        <v>1</v>
      </c>
      <c r="P7" s="57" t="str">
        <f t="shared" ref="P7:P65" si="4">IF(ABS(D7)+ABS(E7)+ABS(F7)+ABS(I7)+ABS(J7)+ABS(K7)+ABS(M7)+ABS(N7)=0,"hide","ok")</f>
        <v>ok</v>
      </c>
      <c r="Q7" s="58" t="b">
        <f t="shared" ref="Q7:Q65" si="5">AND(D7=0,E7=0,F7=0,I7=0,J7=0,K7=0,M7=0)</f>
        <v>0</v>
      </c>
    </row>
    <row r="8" spans="1:17" s="59" customFormat="1" x14ac:dyDescent="0.15">
      <c r="A8" s="54" t="str">
        <f t="shared" si="3"/>
        <v>5-631</v>
      </c>
      <c r="B8" s="55" t="s">
        <v>121</v>
      </c>
      <c r="C8" s="40" t="s">
        <v>122</v>
      </c>
      <c r="D8" s="36">
        <v>0</v>
      </c>
      <c r="E8" s="36">
        <v>0</v>
      </c>
      <c r="F8" s="36">
        <v>0</v>
      </c>
      <c r="G8" s="36">
        <f t="shared" si="0"/>
        <v>0</v>
      </c>
      <c r="H8" s="37"/>
      <c r="I8" s="36">
        <v>0</v>
      </c>
      <c r="J8" s="36">
        <v>0</v>
      </c>
      <c r="K8" s="38">
        <v>13750</v>
      </c>
      <c r="L8" s="39"/>
      <c r="M8" s="36">
        <v>0</v>
      </c>
      <c r="N8" s="36">
        <f t="shared" si="1"/>
        <v>0</v>
      </c>
      <c r="O8" s="56">
        <f t="shared" si="2"/>
        <v>1</v>
      </c>
      <c r="P8" s="57" t="str">
        <f t="shared" si="4"/>
        <v>ok</v>
      </c>
      <c r="Q8" s="58" t="b">
        <f t="shared" si="5"/>
        <v>0</v>
      </c>
    </row>
    <row r="9" spans="1:17" s="59" customFormat="1" x14ac:dyDescent="0.15">
      <c r="A9" s="54" t="str">
        <f t="shared" si="3"/>
        <v>2-101</v>
      </c>
      <c r="B9" s="55" t="s">
        <v>123</v>
      </c>
      <c r="C9" s="40" t="s">
        <v>124</v>
      </c>
      <c r="D9" s="36">
        <v>0</v>
      </c>
      <c r="E9" s="36">
        <v>0</v>
      </c>
      <c r="F9" s="36">
        <v>0</v>
      </c>
      <c r="G9" s="36">
        <f t="shared" si="0"/>
        <v>0</v>
      </c>
      <c r="H9" s="37"/>
      <c r="I9" s="36">
        <v>0</v>
      </c>
      <c r="J9" s="36">
        <v>0</v>
      </c>
      <c r="K9" s="38">
        <v>0</v>
      </c>
      <c r="L9" s="39"/>
      <c r="M9" s="36">
        <v>0</v>
      </c>
      <c r="N9" s="36">
        <f t="shared" si="1"/>
        <v>0</v>
      </c>
      <c r="O9" s="56">
        <f t="shared" si="2"/>
        <v>1</v>
      </c>
      <c r="P9" s="57" t="str">
        <f t="shared" si="4"/>
        <v>hide</v>
      </c>
      <c r="Q9" s="58" t="b">
        <f t="shared" si="5"/>
        <v>1</v>
      </c>
    </row>
    <row r="10" spans="1:17" s="59" customFormat="1" x14ac:dyDescent="0.15">
      <c r="A10" s="54" t="str">
        <f t="shared" si="3"/>
        <v>5-510</v>
      </c>
      <c r="B10" s="55" t="s">
        <v>125</v>
      </c>
      <c r="C10" s="40" t="s">
        <v>126</v>
      </c>
      <c r="D10" s="36">
        <v>0</v>
      </c>
      <c r="E10" s="36">
        <v>0</v>
      </c>
      <c r="F10" s="36">
        <v>0</v>
      </c>
      <c r="G10" s="36">
        <f t="shared" si="0"/>
        <v>0</v>
      </c>
      <c r="H10" s="37"/>
      <c r="I10" s="36">
        <v>0</v>
      </c>
      <c r="J10" s="36">
        <v>0</v>
      </c>
      <c r="K10" s="38">
        <v>0</v>
      </c>
      <c r="L10" s="39"/>
      <c r="M10" s="36">
        <v>0</v>
      </c>
      <c r="N10" s="36">
        <f t="shared" si="1"/>
        <v>0</v>
      </c>
      <c r="O10" s="56">
        <f t="shared" si="2"/>
        <v>1</v>
      </c>
      <c r="P10" s="57" t="str">
        <f t="shared" si="4"/>
        <v>hide</v>
      </c>
      <c r="Q10" s="58" t="b">
        <f t="shared" si="5"/>
        <v>1</v>
      </c>
    </row>
    <row r="11" spans="1:17" s="59" customFormat="1" x14ac:dyDescent="0.15">
      <c r="A11" s="54" t="str">
        <f t="shared" si="3"/>
        <v>2-101</v>
      </c>
      <c r="B11" s="55" t="s">
        <v>127</v>
      </c>
      <c r="C11" s="40" t="s">
        <v>128</v>
      </c>
      <c r="D11" s="36">
        <v>0</v>
      </c>
      <c r="E11" s="36">
        <v>0</v>
      </c>
      <c r="F11" s="36">
        <v>0</v>
      </c>
      <c r="G11" s="36">
        <f t="shared" si="0"/>
        <v>0</v>
      </c>
      <c r="H11" s="37"/>
      <c r="I11" s="36">
        <v>0</v>
      </c>
      <c r="J11" s="36">
        <v>0</v>
      </c>
      <c r="K11" s="38">
        <v>0</v>
      </c>
      <c r="L11" s="39"/>
      <c r="M11" s="36">
        <v>0</v>
      </c>
      <c r="N11" s="36">
        <f t="shared" si="1"/>
        <v>0</v>
      </c>
      <c r="O11" s="56">
        <f t="shared" si="2"/>
        <v>1</v>
      </c>
      <c r="P11" s="57" t="str">
        <f t="shared" si="4"/>
        <v>hide</v>
      </c>
      <c r="Q11" s="58" t="b">
        <f t="shared" si="5"/>
        <v>1</v>
      </c>
    </row>
    <row r="12" spans="1:17" s="59" customFormat="1" x14ac:dyDescent="0.15">
      <c r="A12" s="54" t="str">
        <f t="shared" si="3"/>
        <v>5-510</v>
      </c>
      <c r="B12" s="55" t="s">
        <v>129</v>
      </c>
      <c r="C12" s="40" t="s">
        <v>130</v>
      </c>
      <c r="D12" s="36">
        <v>0</v>
      </c>
      <c r="E12" s="36">
        <v>0</v>
      </c>
      <c r="F12" s="36">
        <v>0</v>
      </c>
      <c r="G12" s="36">
        <f t="shared" si="0"/>
        <v>0</v>
      </c>
      <c r="H12" s="37"/>
      <c r="I12" s="36">
        <v>0</v>
      </c>
      <c r="J12" s="36">
        <v>0</v>
      </c>
      <c r="K12" s="38">
        <v>0</v>
      </c>
      <c r="L12" s="39"/>
      <c r="M12" s="36">
        <v>0</v>
      </c>
      <c r="N12" s="36">
        <f t="shared" si="1"/>
        <v>0</v>
      </c>
      <c r="O12" s="56">
        <f t="shared" si="2"/>
        <v>1</v>
      </c>
      <c r="P12" s="57" t="str">
        <f t="shared" si="4"/>
        <v>hide</v>
      </c>
      <c r="Q12" s="58" t="b">
        <f t="shared" si="5"/>
        <v>1</v>
      </c>
    </row>
    <row r="13" spans="1:17" s="59" customFormat="1" x14ac:dyDescent="0.15">
      <c r="A13" s="54"/>
      <c r="B13" s="40"/>
      <c r="C13" s="60" t="s">
        <v>131</v>
      </c>
      <c r="D13" s="61">
        <f t="shared" ref="D13:G13" si="6">SUM(D6:D12)</f>
        <v>0</v>
      </c>
      <c r="E13" s="61">
        <f t="shared" si="6"/>
        <v>0</v>
      </c>
      <c r="F13" s="61">
        <f t="shared" si="6"/>
        <v>0</v>
      </c>
      <c r="G13" s="61">
        <f t="shared" si="6"/>
        <v>0</v>
      </c>
      <c r="H13" s="62"/>
      <c r="I13" s="61">
        <f>SUM(I6:I12)</f>
        <v>0</v>
      </c>
      <c r="J13" s="61">
        <f>SUM(J6:J12)</f>
        <v>0</v>
      </c>
      <c r="K13" s="63">
        <f>SUM(K6:K12)</f>
        <v>18994</v>
      </c>
      <c r="L13" s="64"/>
      <c r="M13" s="61">
        <f>SUM(M6:M12)</f>
        <v>0</v>
      </c>
      <c r="N13" s="61">
        <f>SUM(N6:N12)</f>
        <v>0</v>
      </c>
      <c r="O13" s="40"/>
      <c r="P13" s="57" t="str">
        <f t="shared" si="4"/>
        <v>ok</v>
      </c>
      <c r="Q13" s="58" t="b">
        <f t="shared" si="5"/>
        <v>0</v>
      </c>
    </row>
    <row r="14" spans="1:17" x14ac:dyDescent="0.15">
      <c r="P14" s="57" t="str">
        <f t="shared" si="4"/>
        <v>hide</v>
      </c>
      <c r="Q14" s="58" t="b">
        <f t="shared" si="5"/>
        <v>1</v>
      </c>
    </row>
    <row r="15" spans="1:17" s="59" customFormat="1" x14ac:dyDescent="0.15">
      <c r="A15" s="54" t="str">
        <f t="shared" ref="A15:A31" si="7">RIGHT(B15,5)</f>
        <v>2-101</v>
      </c>
      <c r="B15" s="55" t="s">
        <v>132</v>
      </c>
      <c r="C15" s="40" t="s">
        <v>133</v>
      </c>
      <c r="D15" s="36">
        <v>0</v>
      </c>
      <c r="E15" s="36">
        <v>3420.53</v>
      </c>
      <c r="F15" s="36">
        <v>36797.81</v>
      </c>
      <c r="G15" s="36">
        <f t="shared" ref="G15:G32" si="8">AVERAGE(D15:F15)</f>
        <v>13406.113333333333</v>
      </c>
      <c r="H15" s="37"/>
      <c r="I15" s="36">
        <v>0</v>
      </c>
      <c r="J15" s="36">
        <v>1590</v>
      </c>
      <c r="K15" s="38">
        <v>1590</v>
      </c>
      <c r="L15" s="39"/>
      <c r="M15" s="36">
        <v>0</v>
      </c>
      <c r="N15" s="36">
        <f t="shared" ref="N15:N31" si="9">M15-I15</f>
        <v>0</v>
      </c>
      <c r="O15" s="56">
        <f t="shared" ref="O15:O32" si="10">IF(I15=0,1,N15/I15)</f>
        <v>1</v>
      </c>
      <c r="P15" s="57" t="str">
        <f t="shared" si="4"/>
        <v>ok</v>
      </c>
      <c r="Q15" s="58" t="b">
        <f t="shared" si="5"/>
        <v>0</v>
      </c>
    </row>
    <row r="16" spans="1:17" s="59" customFormat="1" x14ac:dyDescent="0.15">
      <c r="A16" s="54" t="str">
        <f t="shared" si="7"/>
        <v>2-199</v>
      </c>
      <c r="B16" s="55" t="s">
        <v>134</v>
      </c>
      <c r="C16" s="40" t="s">
        <v>135</v>
      </c>
      <c r="D16" s="36">
        <v>0</v>
      </c>
      <c r="E16" s="36">
        <v>0</v>
      </c>
      <c r="F16" s="36">
        <v>500</v>
      </c>
      <c r="G16" s="36">
        <f t="shared" si="8"/>
        <v>166.66666666666666</v>
      </c>
      <c r="H16" s="37"/>
      <c r="I16" s="36">
        <v>0</v>
      </c>
      <c r="J16" s="36">
        <v>0</v>
      </c>
      <c r="K16" s="38">
        <v>0</v>
      </c>
      <c r="L16" s="39"/>
      <c r="M16" s="36">
        <v>0</v>
      </c>
      <c r="N16" s="36">
        <f t="shared" si="9"/>
        <v>0</v>
      </c>
      <c r="O16" s="56">
        <f t="shared" si="10"/>
        <v>1</v>
      </c>
      <c r="P16" s="57" t="str">
        <f t="shared" si="4"/>
        <v>ok</v>
      </c>
      <c r="Q16" s="58" t="b">
        <f t="shared" si="5"/>
        <v>0</v>
      </c>
    </row>
    <row r="17" spans="1:17" s="59" customFormat="1" x14ac:dyDescent="0.15">
      <c r="A17" s="54" t="str">
        <f t="shared" si="7"/>
        <v>5-144</v>
      </c>
      <c r="B17" s="55" t="s">
        <v>136</v>
      </c>
      <c r="C17" s="40" t="s">
        <v>137</v>
      </c>
      <c r="D17" s="36">
        <v>0</v>
      </c>
      <c r="E17" s="36">
        <v>0</v>
      </c>
      <c r="F17" s="36">
        <v>0</v>
      </c>
      <c r="G17" s="36">
        <f t="shared" si="8"/>
        <v>0</v>
      </c>
      <c r="H17" s="37"/>
      <c r="I17" s="36">
        <v>0</v>
      </c>
      <c r="J17" s="36">
        <v>0</v>
      </c>
      <c r="K17" s="38">
        <v>0</v>
      </c>
      <c r="L17" s="39"/>
      <c r="M17" s="36">
        <v>0</v>
      </c>
      <c r="N17" s="36">
        <f t="shared" si="9"/>
        <v>0</v>
      </c>
      <c r="O17" s="56">
        <f t="shared" si="10"/>
        <v>1</v>
      </c>
      <c r="P17" s="57" t="str">
        <f t="shared" si="4"/>
        <v>hide</v>
      </c>
      <c r="Q17" s="58" t="b">
        <f t="shared" si="5"/>
        <v>1</v>
      </c>
    </row>
    <row r="18" spans="1:17" s="59" customFormat="1" x14ac:dyDescent="0.15">
      <c r="A18" s="54" t="str">
        <f t="shared" si="7"/>
        <v>5-401</v>
      </c>
      <c r="B18" s="55" t="s">
        <v>138</v>
      </c>
      <c r="C18" s="40" t="s">
        <v>139</v>
      </c>
      <c r="D18" s="36">
        <v>0</v>
      </c>
      <c r="E18" s="36">
        <v>12000</v>
      </c>
      <c r="F18" s="36">
        <v>0</v>
      </c>
      <c r="G18" s="36">
        <f t="shared" si="8"/>
        <v>4000</v>
      </c>
      <c r="H18" s="37"/>
      <c r="I18" s="36">
        <v>0</v>
      </c>
      <c r="J18" s="36">
        <v>0</v>
      </c>
      <c r="K18" s="38">
        <v>0</v>
      </c>
      <c r="L18" s="39"/>
      <c r="M18" s="36">
        <v>0</v>
      </c>
      <c r="N18" s="36">
        <f t="shared" si="9"/>
        <v>0</v>
      </c>
      <c r="O18" s="56">
        <f t="shared" si="10"/>
        <v>1</v>
      </c>
      <c r="P18" s="57" t="str">
        <f t="shared" si="4"/>
        <v>ok</v>
      </c>
      <c r="Q18" s="58" t="b">
        <f t="shared" si="5"/>
        <v>0</v>
      </c>
    </row>
    <row r="19" spans="1:17" s="59" customFormat="1" x14ac:dyDescent="0.15">
      <c r="A19" s="54" t="str">
        <f t="shared" si="7"/>
        <v>5-403</v>
      </c>
      <c r="B19" s="55" t="s">
        <v>140</v>
      </c>
      <c r="C19" s="40" t="s">
        <v>141</v>
      </c>
      <c r="D19" s="36">
        <v>0</v>
      </c>
      <c r="E19" s="36">
        <v>2250</v>
      </c>
      <c r="F19" s="36">
        <v>100</v>
      </c>
      <c r="G19" s="36">
        <f t="shared" si="8"/>
        <v>783.33333333333337</v>
      </c>
      <c r="H19" s="37"/>
      <c r="I19" s="36">
        <v>0</v>
      </c>
      <c r="J19" s="36">
        <v>100</v>
      </c>
      <c r="K19" s="38">
        <v>100</v>
      </c>
      <c r="L19" s="39"/>
      <c r="M19" s="36">
        <v>0</v>
      </c>
      <c r="N19" s="36">
        <f t="shared" si="9"/>
        <v>0</v>
      </c>
      <c r="O19" s="56">
        <f t="shared" si="10"/>
        <v>1</v>
      </c>
      <c r="P19" s="57" t="str">
        <f t="shared" si="4"/>
        <v>ok</v>
      </c>
      <c r="Q19" s="58" t="b">
        <f t="shared" si="5"/>
        <v>0</v>
      </c>
    </row>
    <row r="20" spans="1:17" s="59" customFormat="1" x14ac:dyDescent="0.15">
      <c r="A20" s="54" t="str">
        <f t="shared" si="7"/>
        <v>5-410</v>
      </c>
      <c r="B20" s="55" t="s">
        <v>142</v>
      </c>
      <c r="C20" s="40" t="s">
        <v>143</v>
      </c>
      <c r="D20" s="36">
        <v>0</v>
      </c>
      <c r="E20" s="36">
        <v>30863</v>
      </c>
      <c r="F20" s="36">
        <v>4411</v>
      </c>
      <c r="G20" s="36">
        <f t="shared" si="8"/>
        <v>11758</v>
      </c>
      <c r="H20" s="37"/>
      <c r="I20" s="36">
        <v>0</v>
      </c>
      <c r="J20" s="36">
        <v>1150</v>
      </c>
      <c r="K20" s="38">
        <v>1150</v>
      </c>
      <c r="L20" s="39"/>
      <c r="M20" s="36">
        <v>0</v>
      </c>
      <c r="N20" s="36">
        <f t="shared" si="9"/>
        <v>0</v>
      </c>
      <c r="O20" s="56">
        <f t="shared" si="10"/>
        <v>1</v>
      </c>
      <c r="P20" s="57" t="str">
        <f t="shared" si="4"/>
        <v>ok</v>
      </c>
      <c r="Q20" s="58" t="b">
        <f t="shared" si="5"/>
        <v>0</v>
      </c>
    </row>
    <row r="21" spans="1:17" s="59" customFormat="1" x14ac:dyDescent="0.15">
      <c r="A21" s="54" t="str">
        <f t="shared" si="7"/>
        <v>5-420</v>
      </c>
      <c r="B21" s="55" t="s">
        <v>144</v>
      </c>
      <c r="C21" s="40" t="s">
        <v>145</v>
      </c>
      <c r="D21" s="36">
        <v>0</v>
      </c>
      <c r="E21" s="36">
        <v>40</v>
      </c>
      <c r="F21" s="36">
        <v>309.98</v>
      </c>
      <c r="G21" s="36">
        <f t="shared" si="8"/>
        <v>116.66000000000001</v>
      </c>
      <c r="H21" s="37"/>
      <c r="I21" s="36">
        <v>0</v>
      </c>
      <c r="J21" s="36">
        <v>85</v>
      </c>
      <c r="K21" s="38">
        <v>85</v>
      </c>
      <c r="L21" s="39"/>
      <c r="M21" s="36">
        <v>0</v>
      </c>
      <c r="N21" s="36">
        <f t="shared" si="9"/>
        <v>0</v>
      </c>
      <c r="O21" s="56">
        <f t="shared" si="10"/>
        <v>1</v>
      </c>
      <c r="P21" s="57" t="str">
        <f t="shared" si="4"/>
        <v>ok</v>
      </c>
      <c r="Q21" s="58" t="b">
        <f t="shared" si="5"/>
        <v>0</v>
      </c>
    </row>
    <row r="22" spans="1:17" s="59" customFormat="1" x14ac:dyDescent="0.15">
      <c r="A22" s="54" t="str">
        <f t="shared" si="7"/>
        <v>5-430</v>
      </c>
      <c r="B22" s="55" t="s">
        <v>146</v>
      </c>
      <c r="C22" s="40" t="s">
        <v>147</v>
      </c>
      <c r="D22" s="36">
        <v>0</v>
      </c>
      <c r="E22" s="36">
        <v>454</v>
      </c>
      <c r="F22" s="36">
        <v>0</v>
      </c>
      <c r="G22" s="36">
        <f t="shared" si="8"/>
        <v>151.33333333333334</v>
      </c>
      <c r="H22" s="37"/>
      <c r="I22" s="36">
        <v>0</v>
      </c>
      <c r="J22" s="36">
        <v>0</v>
      </c>
      <c r="K22" s="38">
        <v>0</v>
      </c>
      <c r="L22" s="39"/>
      <c r="M22" s="36">
        <v>0</v>
      </c>
      <c r="N22" s="36">
        <f t="shared" si="9"/>
        <v>0</v>
      </c>
      <c r="O22" s="56">
        <f t="shared" si="10"/>
        <v>1</v>
      </c>
      <c r="P22" s="57" t="str">
        <f t="shared" si="4"/>
        <v>ok</v>
      </c>
      <c r="Q22" s="58" t="b">
        <f t="shared" si="5"/>
        <v>0</v>
      </c>
    </row>
    <row r="23" spans="1:17" s="59" customFormat="1" x14ac:dyDescent="0.15">
      <c r="A23" s="54" t="str">
        <f t="shared" si="7"/>
        <v>5-440</v>
      </c>
      <c r="B23" s="55" t="s">
        <v>148</v>
      </c>
      <c r="C23" s="40" t="s">
        <v>149</v>
      </c>
      <c r="D23" s="36">
        <v>0</v>
      </c>
      <c r="E23" s="36">
        <v>943.58</v>
      </c>
      <c r="F23" s="36">
        <v>27641.21</v>
      </c>
      <c r="G23" s="36">
        <f t="shared" si="8"/>
        <v>9528.2633333333342</v>
      </c>
      <c r="H23" s="37"/>
      <c r="I23" s="36">
        <v>0</v>
      </c>
      <c r="J23" s="36">
        <v>2053.9899999999998</v>
      </c>
      <c r="K23" s="38">
        <v>2104</v>
      </c>
      <c r="L23" s="39"/>
      <c r="M23" s="36">
        <v>0</v>
      </c>
      <c r="N23" s="36">
        <f t="shared" si="9"/>
        <v>0</v>
      </c>
      <c r="O23" s="56">
        <f t="shared" si="10"/>
        <v>1</v>
      </c>
      <c r="P23" s="57" t="str">
        <f t="shared" si="4"/>
        <v>ok</v>
      </c>
      <c r="Q23" s="58" t="b">
        <f t="shared" si="5"/>
        <v>0</v>
      </c>
    </row>
    <row r="24" spans="1:17" s="59" customFormat="1" x14ac:dyDescent="0.15">
      <c r="A24" s="54" t="str">
        <f t="shared" si="7"/>
        <v>5-450</v>
      </c>
      <c r="B24" s="55" t="s">
        <v>150</v>
      </c>
      <c r="C24" s="40" t="s">
        <v>151</v>
      </c>
      <c r="D24" s="36">
        <v>0</v>
      </c>
      <c r="E24" s="36">
        <v>0</v>
      </c>
      <c r="F24" s="36">
        <v>2020</v>
      </c>
      <c r="G24" s="36">
        <f t="shared" si="8"/>
        <v>673.33333333333337</v>
      </c>
      <c r="H24" s="37"/>
      <c r="I24" s="36">
        <v>5000</v>
      </c>
      <c r="J24" s="36">
        <v>0</v>
      </c>
      <c r="K24" s="38">
        <v>5000</v>
      </c>
      <c r="L24" s="39"/>
      <c r="M24" s="36">
        <v>0</v>
      </c>
      <c r="N24" s="36">
        <f t="shared" si="9"/>
        <v>-5000</v>
      </c>
      <c r="O24" s="56">
        <f t="shared" si="10"/>
        <v>-1</v>
      </c>
      <c r="P24" s="57" t="str">
        <f t="shared" si="4"/>
        <v>ok</v>
      </c>
      <c r="Q24" s="58" t="b">
        <f t="shared" si="5"/>
        <v>0</v>
      </c>
    </row>
    <row r="25" spans="1:17" s="59" customFormat="1" x14ac:dyDescent="0.15">
      <c r="A25" s="54" t="str">
        <f t="shared" si="7"/>
        <v>5-510</v>
      </c>
      <c r="B25" s="55" t="s">
        <v>152</v>
      </c>
      <c r="C25" s="40" t="s">
        <v>153</v>
      </c>
      <c r="D25" s="36">
        <v>0</v>
      </c>
      <c r="E25" s="36">
        <v>0</v>
      </c>
      <c r="F25" s="36">
        <v>11295.46</v>
      </c>
      <c r="G25" s="36">
        <f t="shared" si="8"/>
        <v>3765.1533333333332</v>
      </c>
      <c r="H25" s="37"/>
      <c r="I25" s="36">
        <v>0</v>
      </c>
      <c r="J25" s="36">
        <v>750</v>
      </c>
      <c r="K25" s="38">
        <v>750</v>
      </c>
      <c r="L25" s="39"/>
      <c r="M25" s="36">
        <v>0</v>
      </c>
      <c r="N25" s="36">
        <f t="shared" si="9"/>
        <v>0</v>
      </c>
      <c r="O25" s="56">
        <f t="shared" si="10"/>
        <v>1</v>
      </c>
      <c r="P25" s="57" t="str">
        <f t="shared" si="4"/>
        <v>ok</v>
      </c>
      <c r="Q25" s="58" t="b">
        <f t="shared" si="5"/>
        <v>0</v>
      </c>
    </row>
    <row r="26" spans="1:17" s="59" customFormat="1" x14ac:dyDescent="0.15">
      <c r="A26" s="54" t="str">
        <f t="shared" si="7"/>
        <v>5-520</v>
      </c>
      <c r="B26" s="55" t="s">
        <v>154</v>
      </c>
      <c r="C26" s="40" t="s">
        <v>155</v>
      </c>
      <c r="D26" s="36">
        <v>0</v>
      </c>
      <c r="E26" s="36">
        <v>0</v>
      </c>
      <c r="F26" s="36">
        <v>277.77999999999997</v>
      </c>
      <c r="G26" s="36">
        <f t="shared" si="8"/>
        <v>92.59333333333332</v>
      </c>
      <c r="H26" s="37"/>
      <c r="I26" s="36">
        <v>100</v>
      </c>
      <c r="J26" s="36">
        <v>1527.2</v>
      </c>
      <c r="K26" s="38">
        <v>1562</v>
      </c>
      <c r="L26" s="39"/>
      <c r="M26" s="36">
        <v>0</v>
      </c>
      <c r="N26" s="36">
        <f t="shared" si="9"/>
        <v>-100</v>
      </c>
      <c r="O26" s="56">
        <f t="shared" si="10"/>
        <v>-1</v>
      </c>
      <c r="P26" s="57" t="str">
        <f t="shared" si="4"/>
        <v>ok</v>
      </c>
      <c r="Q26" s="58" t="b">
        <f t="shared" si="5"/>
        <v>0</v>
      </c>
    </row>
    <row r="27" spans="1:17" s="59" customFormat="1" x14ac:dyDescent="0.15">
      <c r="A27" s="54" t="str">
        <f t="shared" si="7"/>
        <v>5-521</v>
      </c>
      <c r="B27" s="55" t="s">
        <v>156</v>
      </c>
      <c r="C27" s="40" t="s">
        <v>157</v>
      </c>
      <c r="D27" s="36">
        <v>0</v>
      </c>
      <c r="E27" s="36">
        <v>6900</v>
      </c>
      <c r="F27" s="36">
        <v>1075</v>
      </c>
      <c r="G27" s="36">
        <f t="shared" si="8"/>
        <v>2658.3333333333335</v>
      </c>
      <c r="H27" s="37"/>
      <c r="I27" s="36">
        <v>0</v>
      </c>
      <c r="J27" s="36">
        <v>0</v>
      </c>
      <c r="K27" s="38">
        <v>0</v>
      </c>
      <c r="L27" s="39"/>
      <c r="M27" s="36">
        <v>0</v>
      </c>
      <c r="N27" s="36">
        <f t="shared" si="9"/>
        <v>0</v>
      </c>
      <c r="O27" s="56">
        <f t="shared" si="10"/>
        <v>1</v>
      </c>
      <c r="P27" s="57" t="str">
        <f t="shared" si="4"/>
        <v>ok</v>
      </c>
      <c r="Q27" s="58" t="b">
        <f t="shared" si="5"/>
        <v>0</v>
      </c>
    </row>
    <row r="28" spans="1:17" s="59" customFormat="1" x14ac:dyDescent="0.15">
      <c r="A28" s="54" t="str">
        <f t="shared" si="7"/>
        <v>5-522</v>
      </c>
      <c r="B28" s="55" t="s">
        <v>158</v>
      </c>
      <c r="C28" s="40" t="s">
        <v>159</v>
      </c>
      <c r="D28" s="36">
        <v>0</v>
      </c>
      <c r="E28" s="36">
        <v>0</v>
      </c>
      <c r="F28" s="36">
        <v>0</v>
      </c>
      <c r="G28" s="36">
        <f t="shared" si="8"/>
        <v>0</v>
      </c>
      <c r="H28" s="37"/>
      <c r="I28" s="36">
        <v>0</v>
      </c>
      <c r="J28" s="36">
        <v>0</v>
      </c>
      <c r="K28" s="38">
        <v>0</v>
      </c>
      <c r="L28" s="39"/>
      <c r="M28" s="36">
        <v>0</v>
      </c>
      <c r="N28" s="36">
        <f t="shared" si="9"/>
        <v>0</v>
      </c>
      <c r="O28" s="56">
        <f t="shared" si="10"/>
        <v>1</v>
      </c>
      <c r="P28" s="57" t="str">
        <f t="shared" si="4"/>
        <v>hide</v>
      </c>
      <c r="Q28" s="58" t="b">
        <f t="shared" si="5"/>
        <v>1</v>
      </c>
    </row>
    <row r="29" spans="1:17" s="59" customFormat="1" x14ac:dyDescent="0.15">
      <c r="A29" s="54" t="str">
        <f t="shared" si="7"/>
        <v>5-631</v>
      </c>
      <c r="B29" s="55" t="s">
        <v>160</v>
      </c>
      <c r="C29" s="40" t="s">
        <v>161</v>
      </c>
      <c r="D29" s="36">
        <v>0</v>
      </c>
      <c r="E29" s="36">
        <v>1500</v>
      </c>
      <c r="F29" s="36">
        <v>0</v>
      </c>
      <c r="G29" s="36">
        <f t="shared" si="8"/>
        <v>500</v>
      </c>
      <c r="H29" s="37"/>
      <c r="I29" s="36">
        <v>0</v>
      </c>
      <c r="J29" s="36">
        <v>0</v>
      </c>
      <c r="K29" s="38">
        <v>0</v>
      </c>
      <c r="L29" s="39"/>
      <c r="M29" s="36">
        <v>0</v>
      </c>
      <c r="N29" s="36">
        <f t="shared" si="9"/>
        <v>0</v>
      </c>
      <c r="O29" s="56">
        <f t="shared" si="10"/>
        <v>1</v>
      </c>
      <c r="P29" s="57" t="str">
        <f t="shared" si="4"/>
        <v>ok</v>
      </c>
      <c r="Q29" s="58" t="b">
        <f t="shared" si="5"/>
        <v>0</v>
      </c>
    </row>
    <row r="30" spans="1:17" s="59" customFormat="1" x14ac:dyDescent="0.15">
      <c r="A30" s="54" t="str">
        <f t="shared" si="7"/>
        <v>5-671</v>
      </c>
      <c r="B30" s="55" t="s">
        <v>162</v>
      </c>
      <c r="C30" s="40" t="s">
        <v>163</v>
      </c>
      <c r="D30" s="36">
        <v>0</v>
      </c>
      <c r="E30" s="36">
        <v>0</v>
      </c>
      <c r="F30" s="36">
        <v>6175.6</v>
      </c>
      <c r="G30" s="36">
        <f t="shared" si="8"/>
        <v>2058.5333333333333</v>
      </c>
      <c r="H30" s="37"/>
      <c r="I30" s="36">
        <v>0</v>
      </c>
      <c r="J30" s="36">
        <v>9913.67</v>
      </c>
      <c r="K30" s="38">
        <v>13824</v>
      </c>
      <c r="L30" s="39"/>
      <c r="M30" s="36">
        <v>0</v>
      </c>
      <c r="N30" s="36">
        <f t="shared" si="9"/>
        <v>0</v>
      </c>
      <c r="O30" s="56">
        <f t="shared" si="10"/>
        <v>1</v>
      </c>
      <c r="P30" s="57" t="str">
        <f t="shared" si="4"/>
        <v>ok</v>
      </c>
      <c r="Q30" s="58" t="b">
        <f t="shared" si="5"/>
        <v>0</v>
      </c>
    </row>
    <row r="31" spans="1:17" s="59" customFormat="1" x14ac:dyDescent="0.15">
      <c r="A31" s="54" t="str">
        <f t="shared" si="7"/>
        <v>2-101</v>
      </c>
      <c r="B31" s="55" t="s">
        <v>164</v>
      </c>
      <c r="C31" s="40" t="s">
        <v>165</v>
      </c>
      <c r="D31" s="36">
        <v>0</v>
      </c>
      <c r="E31" s="36">
        <v>0</v>
      </c>
      <c r="F31" s="36">
        <v>3870.91</v>
      </c>
      <c r="G31" s="36">
        <f t="shared" si="8"/>
        <v>1290.3033333333333</v>
      </c>
      <c r="H31" s="37"/>
      <c r="I31" s="36">
        <v>0</v>
      </c>
      <c r="J31" s="36">
        <v>234.64</v>
      </c>
      <c r="K31" s="38">
        <v>235</v>
      </c>
      <c r="L31" s="39"/>
      <c r="M31" s="36">
        <v>0</v>
      </c>
      <c r="N31" s="36">
        <f t="shared" si="9"/>
        <v>0</v>
      </c>
      <c r="O31" s="56">
        <f t="shared" si="10"/>
        <v>1</v>
      </c>
      <c r="P31" s="57" t="str">
        <f t="shared" si="4"/>
        <v>ok</v>
      </c>
      <c r="Q31" s="58" t="b">
        <f t="shared" si="5"/>
        <v>0</v>
      </c>
    </row>
    <row r="32" spans="1:17" s="59" customFormat="1" x14ac:dyDescent="0.15">
      <c r="A32" s="54"/>
      <c r="B32" s="40"/>
      <c r="C32" s="60" t="s">
        <v>166</v>
      </c>
      <c r="D32" s="61">
        <f>SUM(D15:D31)</f>
        <v>0</v>
      </c>
      <c r="E32" s="61">
        <f>SUM(E15:E31)</f>
        <v>58371.11</v>
      </c>
      <c r="F32" s="61">
        <f>SUM(F15:F31)</f>
        <v>94474.75</v>
      </c>
      <c r="G32" s="61">
        <f t="shared" si="8"/>
        <v>50948.619999999995</v>
      </c>
      <c r="H32" s="62"/>
      <c r="I32" s="61">
        <f>SUM(I15:I31)</f>
        <v>5100</v>
      </c>
      <c r="J32" s="61">
        <f>SUM(J15:J31)</f>
        <v>17404.5</v>
      </c>
      <c r="K32" s="63">
        <f>SUM(K15:K31)</f>
        <v>26400</v>
      </c>
      <c r="L32" s="64"/>
      <c r="M32" s="61">
        <f>SUM(M15:M31)</f>
        <v>0</v>
      </c>
      <c r="N32" s="61">
        <f>SUM(N15:N31)</f>
        <v>-5100</v>
      </c>
      <c r="O32" s="67">
        <f t="shared" si="10"/>
        <v>-1</v>
      </c>
      <c r="P32" s="57" t="str">
        <f t="shared" si="4"/>
        <v>ok</v>
      </c>
      <c r="Q32" s="58" t="b">
        <f t="shared" si="5"/>
        <v>0</v>
      </c>
    </row>
    <row r="33" spans="1:17" s="59" customFormat="1" x14ac:dyDescent="0.15">
      <c r="A33" s="54"/>
      <c r="B33" s="40"/>
      <c r="C33" s="40"/>
      <c r="D33" s="36"/>
      <c r="E33" s="36"/>
      <c r="F33" s="36"/>
      <c r="G33" s="36"/>
      <c r="H33" s="37"/>
      <c r="I33" s="36"/>
      <c r="J33" s="36"/>
      <c r="K33" s="38"/>
      <c r="L33" s="39"/>
      <c r="M33" s="36"/>
      <c r="N33" s="36"/>
      <c r="O33" s="56"/>
      <c r="P33" s="57" t="str">
        <f t="shared" si="4"/>
        <v>hide</v>
      </c>
      <c r="Q33" s="58" t="b">
        <f t="shared" si="5"/>
        <v>1</v>
      </c>
    </row>
    <row r="34" spans="1:17" s="59" customFormat="1" x14ac:dyDescent="0.15">
      <c r="A34" s="54" t="str">
        <f t="shared" ref="A34:A37" si="11">RIGHT(B34,5)</f>
        <v>5-420</v>
      </c>
      <c r="B34" s="40" t="s">
        <v>167</v>
      </c>
      <c r="C34" s="40" t="s">
        <v>168</v>
      </c>
      <c r="D34" s="36">
        <v>0</v>
      </c>
      <c r="E34" s="36">
        <v>269.14999999999998</v>
      </c>
      <c r="F34" s="36">
        <v>0</v>
      </c>
      <c r="G34" s="36">
        <f>AVERAGE(D34:F34)</f>
        <v>89.716666666666654</v>
      </c>
      <c r="H34" s="37"/>
      <c r="I34" s="36">
        <v>0</v>
      </c>
      <c r="J34" s="36">
        <v>0</v>
      </c>
      <c r="K34" s="38">
        <v>0</v>
      </c>
      <c r="L34" s="39"/>
      <c r="M34" s="36">
        <v>0</v>
      </c>
      <c r="N34" s="36">
        <f>M34-I34</f>
        <v>0</v>
      </c>
      <c r="O34" s="56">
        <f t="shared" ref="O34:O39" si="12">IF(I34=0,1,N34/I34)</f>
        <v>1</v>
      </c>
      <c r="P34" s="57" t="str">
        <f t="shared" si="4"/>
        <v>ok</v>
      </c>
      <c r="Q34" s="58" t="b">
        <f t="shared" si="5"/>
        <v>0</v>
      </c>
    </row>
    <row r="35" spans="1:17" s="59" customFormat="1" x14ac:dyDescent="0.15">
      <c r="A35" s="54" t="str">
        <f t="shared" si="11"/>
        <v>5-520</v>
      </c>
      <c r="B35" s="40" t="s">
        <v>169</v>
      </c>
      <c r="C35" s="40" t="s">
        <v>170</v>
      </c>
      <c r="D35" s="36">
        <v>0</v>
      </c>
      <c r="E35" s="36">
        <v>0</v>
      </c>
      <c r="F35" s="36">
        <v>7562.03</v>
      </c>
      <c r="G35" s="36">
        <f>AVERAGE(D35:F35)</f>
        <v>2520.6766666666667</v>
      </c>
      <c r="H35" s="37"/>
      <c r="I35" s="36">
        <v>0</v>
      </c>
      <c r="J35" s="36">
        <v>0</v>
      </c>
      <c r="K35" s="38">
        <v>0</v>
      </c>
      <c r="L35" s="39"/>
      <c r="M35" s="36">
        <v>0</v>
      </c>
      <c r="N35" s="36">
        <f>M35-I35</f>
        <v>0</v>
      </c>
      <c r="O35" s="56">
        <f t="shared" si="12"/>
        <v>1</v>
      </c>
      <c r="P35" s="57" t="str">
        <f t="shared" si="4"/>
        <v>ok</v>
      </c>
      <c r="Q35" s="58" t="b">
        <f t="shared" si="5"/>
        <v>0</v>
      </c>
    </row>
    <row r="36" spans="1:17" s="59" customFormat="1" x14ac:dyDescent="0.15">
      <c r="A36" s="54" t="str">
        <f t="shared" si="11"/>
        <v>5-522</v>
      </c>
      <c r="B36" s="40" t="s">
        <v>171</v>
      </c>
      <c r="C36" s="40" t="s">
        <v>172</v>
      </c>
      <c r="D36" s="36">
        <v>0</v>
      </c>
      <c r="E36" s="36">
        <v>0</v>
      </c>
      <c r="F36" s="36">
        <v>20744.61</v>
      </c>
      <c r="G36" s="36">
        <f>AVERAGE(D36:F36)</f>
        <v>6914.87</v>
      </c>
      <c r="H36" s="37"/>
      <c r="I36" s="36">
        <v>0</v>
      </c>
      <c r="J36" s="36">
        <v>0</v>
      </c>
      <c r="K36" s="38">
        <v>0</v>
      </c>
      <c r="L36" s="39"/>
      <c r="M36" s="36">
        <v>0</v>
      </c>
      <c r="N36" s="36">
        <f>M36-I36</f>
        <v>0</v>
      </c>
      <c r="O36" s="56">
        <f t="shared" si="12"/>
        <v>1</v>
      </c>
      <c r="P36" s="57" t="str">
        <f t="shared" si="4"/>
        <v>ok</v>
      </c>
      <c r="Q36" s="58" t="b">
        <f t="shared" si="5"/>
        <v>0</v>
      </c>
    </row>
    <row r="37" spans="1:17" s="59" customFormat="1" x14ac:dyDescent="0.15">
      <c r="A37" s="54" t="str">
        <f t="shared" si="11"/>
        <v>5-523</v>
      </c>
      <c r="B37" s="40" t="s">
        <v>173</v>
      </c>
      <c r="C37" s="40" t="s">
        <v>174</v>
      </c>
      <c r="D37" s="36">
        <v>0</v>
      </c>
      <c r="E37" s="36">
        <v>0</v>
      </c>
      <c r="F37" s="36">
        <v>4664.2700000000004</v>
      </c>
      <c r="G37" s="36">
        <f>AVERAGE(D37:F37)</f>
        <v>1554.7566666666669</v>
      </c>
      <c r="H37" s="37"/>
      <c r="I37" s="36">
        <v>0</v>
      </c>
      <c r="J37" s="36">
        <v>0</v>
      </c>
      <c r="K37" s="38">
        <v>0</v>
      </c>
      <c r="L37" s="39"/>
      <c r="M37" s="36">
        <v>0</v>
      </c>
      <c r="N37" s="36">
        <f>M37-I37</f>
        <v>0</v>
      </c>
      <c r="O37" s="56">
        <f t="shared" si="12"/>
        <v>1</v>
      </c>
      <c r="P37" s="57" t="str">
        <f t="shared" si="4"/>
        <v>ok</v>
      </c>
      <c r="Q37" s="58" t="b">
        <f t="shared" si="5"/>
        <v>0</v>
      </c>
    </row>
    <row r="38" spans="1:17" s="59" customFormat="1" x14ac:dyDescent="0.15">
      <c r="A38" s="54"/>
      <c r="B38" s="40"/>
      <c r="C38" s="60" t="s">
        <v>175</v>
      </c>
      <c r="D38" s="61">
        <f t="shared" ref="D38:G38" si="13">SUM(D34:D37)</f>
        <v>0</v>
      </c>
      <c r="E38" s="61">
        <f t="shared" si="13"/>
        <v>269.14999999999998</v>
      </c>
      <c r="F38" s="61">
        <f t="shared" si="13"/>
        <v>32970.910000000003</v>
      </c>
      <c r="G38" s="61">
        <f t="shared" si="13"/>
        <v>11080.019999999999</v>
      </c>
      <c r="H38" s="62"/>
      <c r="I38" s="61">
        <f>SUM(I34:I37)</f>
        <v>0</v>
      </c>
      <c r="J38" s="61">
        <f>SUM(J34:J37)</f>
        <v>0</v>
      </c>
      <c r="K38" s="63">
        <f>SUM(K34:K37)</f>
        <v>0</v>
      </c>
      <c r="L38" s="64"/>
      <c r="M38" s="61">
        <f>SUM(M34:M37)</f>
        <v>0</v>
      </c>
      <c r="N38" s="61">
        <f>SUM(N34:N37)</f>
        <v>0</v>
      </c>
      <c r="O38" s="67">
        <f t="shared" si="12"/>
        <v>1</v>
      </c>
      <c r="P38" s="57" t="str">
        <f t="shared" si="4"/>
        <v>ok</v>
      </c>
      <c r="Q38" s="58" t="b">
        <f t="shared" si="5"/>
        <v>0</v>
      </c>
    </row>
    <row r="39" spans="1:17" s="59" customFormat="1" ht="9" thickBot="1" x14ac:dyDescent="0.2">
      <c r="A39" s="54"/>
      <c r="B39" s="40"/>
      <c r="C39" s="60" t="s">
        <v>176</v>
      </c>
      <c r="D39" s="68">
        <f>D13+D32+D38</f>
        <v>0</v>
      </c>
      <c r="E39" s="68">
        <f>E13+E32+E38</f>
        <v>58640.26</v>
      </c>
      <c r="F39" s="68">
        <f>F13+F32+F38</f>
        <v>127445.66</v>
      </c>
      <c r="G39" s="68">
        <f>G13+G32+G38</f>
        <v>62028.639999999992</v>
      </c>
      <c r="H39" s="69"/>
      <c r="I39" s="68">
        <f>I13+I32+I38</f>
        <v>5100</v>
      </c>
      <c r="J39" s="68">
        <f>J13+J32+J38</f>
        <v>17404.5</v>
      </c>
      <c r="K39" s="70">
        <f>K13+K32+K38</f>
        <v>45394</v>
      </c>
      <c r="L39" s="71"/>
      <c r="M39" s="68">
        <f>M13+M32+M38</f>
        <v>0</v>
      </c>
      <c r="N39" s="68">
        <f>N13+N32+N38</f>
        <v>-5100</v>
      </c>
      <c r="O39" s="72">
        <f t="shared" si="12"/>
        <v>-1</v>
      </c>
      <c r="P39" s="57" t="str">
        <f t="shared" si="4"/>
        <v>ok</v>
      </c>
      <c r="Q39" s="58" t="b">
        <f t="shared" si="5"/>
        <v>0</v>
      </c>
    </row>
    <row r="40" spans="1:17" s="59" customFormat="1" ht="9" thickTop="1" x14ac:dyDescent="0.15">
      <c r="A40" s="54"/>
      <c r="B40" s="40"/>
      <c r="C40" s="40"/>
      <c r="D40" s="36"/>
      <c r="E40" s="36"/>
      <c r="F40" s="36"/>
      <c r="G40" s="36"/>
      <c r="H40" s="37"/>
      <c r="I40" s="36"/>
      <c r="J40" s="36"/>
      <c r="K40" s="38"/>
      <c r="L40" s="39"/>
      <c r="M40" s="36"/>
      <c r="N40" s="36"/>
      <c r="O40" s="56"/>
      <c r="P40" s="57" t="str">
        <f t="shared" si="4"/>
        <v>hide</v>
      </c>
      <c r="Q40" s="58" t="b">
        <f t="shared" si="5"/>
        <v>1</v>
      </c>
    </row>
    <row r="41" spans="1:17" s="59" customFormat="1" x14ac:dyDescent="0.15">
      <c r="A41" s="54"/>
      <c r="B41" s="40"/>
      <c r="C41" s="40"/>
      <c r="D41" s="36"/>
      <c r="E41" s="36"/>
      <c r="F41" s="36"/>
      <c r="G41" s="36"/>
      <c r="H41" s="37"/>
      <c r="I41" s="45">
        <f>I3</f>
        <v>43465</v>
      </c>
      <c r="J41" s="36"/>
      <c r="K41" s="38"/>
      <c r="L41" s="39"/>
      <c r="M41" s="45">
        <f>M3</f>
        <v>43830</v>
      </c>
      <c r="N41" s="36"/>
      <c r="O41" s="56"/>
      <c r="P41" s="57" t="str">
        <f t="shared" si="4"/>
        <v>ok</v>
      </c>
      <c r="Q41" s="58" t="b">
        <f t="shared" si="5"/>
        <v>0</v>
      </c>
    </row>
    <row r="42" spans="1:17" s="59" customFormat="1" x14ac:dyDescent="0.15">
      <c r="A42" s="54"/>
      <c r="B42" s="40"/>
      <c r="C42" s="40"/>
      <c r="D42" s="45">
        <f>D4</f>
        <v>42369</v>
      </c>
      <c r="E42" s="45">
        <f>E4</f>
        <v>42735</v>
      </c>
      <c r="F42" s="45">
        <f>F4</f>
        <v>43100</v>
      </c>
      <c r="G42" s="45" t="s">
        <v>177</v>
      </c>
      <c r="H42" s="46"/>
      <c r="I42" s="45" t="s">
        <v>109</v>
      </c>
      <c r="J42" s="73">
        <f>J4</f>
        <v>43281</v>
      </c>
      <c r="K42" s="74">
        <f>K4</f>
        <v>43465</v>
      </c>
      <c r="L42" s="49"/>
      <c r="M42" s="45" t="str">
        <f>M4</f>
        <v>Adopted</v>
      </c>
      <c r="N42" s="96" t="s">
        <v>110</v>
      </c>
      <c r="O42" s="96"/>
      <c r="P42" s="57" t="e">
        <f t="shared" si="4"/>
        <v>#VALUE!</v>
      </c>
      <c r="Q42" s="58" t="b">
        <f t="shared" si="5"/>
        <v>0</v>
      </c>
    </row>
    <row r="43" spans="1:17" s="59" customFormat="1" x14ac:dyDescent="0.15">
      <c r="A43" s="54"/>
      <c r="B43" s="50" t="s">
        <v>111</v>
      </c>
      <c r="C43" s="50" t="s">
        <v>112</v>
      </c>
      <c r="D43" s="50" t="s">
        <v>113</v>
      </c>
      <c r="E43" s="50" t="s">
        <v>113</v>
      </c>
      <c r="F43" s="50" t="s">
        <v>113</v>
      </c>
      <c r="G43" s="50" t="s">
        <v>114</v>
      </c>
      <c r="H43" s="51"/>
      <c r="I43" s="50" t="s">
        <v>110</v>
      </c>
      <c r="J43" s="50" t="s">
        <v>3</v>
      </c>
      <c r="K43" s="52" t="s">
        <v>115</v>
      </c>
      <c r="L43" s="53"/>
      <c r="M43" s="50" t="s">
        <v>110</v>
      </c>
      <c r="N43" s="93" t="s">
        <v>116</v>
      </c>
      <c r="O43" s="93"/>
      <c r="P43" s="57" t="e">
        <f t="shared" si="4"/>
        <v>#VALUE!</v>
      </c>
      <c r="Q43" s="58" t="b">
        <f t="shared" si="5"/>
        <v>0</v>
      </c>
    </row>
    <row r="44" spans="1:17" s="59" customFormat="1" x14ac:dyDescent="0.15">
      <c r="A44" s="54" t="str">
        <f t="shared" ref="A44:A64" si="14">RIGHT(B44,5)</f>
        <v>2-101</v>
      </c>
      <c r="B44" s="55" t="s">
        <v>178</v>
      </c>
      <c r="C44" s="40" t="s">
        <v>179</v>
      </c>
      <c r="D44" s="36">
        <v>0</v>
      </c>
      <c r="E44" s="36">
        <v>0</v>
      </c>
      <c r="F44" s="36">
        <v>130.25</v>
      </c>
      <c r="G44" s="36">
        <f t="shared" ref="G44:G65" si="15">AVERAGE(D44:F44)</f>
        <v>43.416666666666664</v>
      </c>
      <c r="H44" s="37"/>
      <c r="I44" s="36">
        <v>0</v>
      </c>
      <c r="J44" s="36">
        <v>0</v>
      </c>
      <c r="K44" s="38">
        <v>0</v>
      </c>
      <c r="L44" s="39"/>
      <c r="M44" s="36">
        <v>0</v>
      </c>
      <c r="N44" s="36">
        <f t="shared" ref="N44:N64" si="16">M44-I44</f>
        <v>0</v>
      </c>
      <c r="O44" s="56">
        <f t="shared" ref="O44:O65" si="17">IF(I44=0,1,N44/I44)</f>
        <v>1</v>
      </c>
      <c r="P44" s="57" t="str">
        <f t="shared" si="4"/>
        <v>ok</v>
      </c>
      <c r="Q44" s="58" t="b">
        <f t="shared" si="5"/>
        <v>0</v>
      </c>
    </row>
    <row r="45" spans="1:17" s="59" customFormat="1" x14ac:dyDescent="0.15">
      <c r="A45" s="54" t="str">
        <f t="shared" si="14"/>
        <v>2-199</v>
      </c>
      <c r="B45" s="55" t="s">
        <v>180</v>
      </c>
      <c r="C45" s="40" t="s">
        <v>181</v>
      </c>
      <c r="D45" s="36">
        <v>0</v>
      </c>
      <c r="E45" s="36">
        <v>0</v>
      </c>
      <c r="F45" s="36">
        <v>500</v>
      </c>
      <c r="G45" s="36">
        <f t="shared" si="15"/>
        <v>166.66666666666666</v>
      </c>
      <c r="H45" s="37"/>
      <c r="I45" s="36">
        <v>0</v>
      </c>
      <c r="J45" s="36">
        <v>0</v>
      </c>
      <c r="K45" s="38">
        <v>0</v>
      </c>
      <c r="L45" s="39"/>
      <c r="M45" s="36">
        <v>0</v>
      </c>
      <c r="N45" s="36">
        <f t="shared" si="16"/>
        <v>0</v>
      </c>
      <c r="O45" s="56">
        <f t="shared" si="17"/>
        <v>1</v>
      </c>
      <c r="P45" s="57" t="str">
        <f t="shared" si="4"/>
        <v>ok</v>
      </c>
      <c r="Q45" s="58" t="b">
        <f t="shared" si="5"/>
        <v>0</v>
      </c>
    </row>
    <row r="46" spans="1:17" s="59" customFormat="1" x14ac:dyDescent="0.15">
      <c r="A46" s="54" t="str">
        <f t="shared" si="14"/>
        <v>2-299</v>
      </c>
      <c r="B46" s="55" t="s">
        <v>182</v>
      </c>
      <c r="C46" s="40" t="s">
        <v>183</v>
      </c>
      <c r="D46" s="36">
        <v>0</v>
      </c>
      <c r="E46" s="36">
        <v>0</v>
      </c>
      <c r="F46" s="36">
        <v>0</v>
      </c>
      <c r="G46" s="36">
        <f t="shared" si="15"/>
        <v>0</v>
      </c>
      <c r="H46" s="37"/>
      <c r="I46" s="36">
        <v>0</v>
      </c>
      <c r="J46" s="36">
        <v>4099.6000000000004</v>
      </c>
      <c r="K46" s="38">
        <v>5244</v>
      </c>
      <c r="L46" s="39"/>
      <c r="M46" s="36">
        <v>0</v>
      </c>
      <c r="N46" s="36">
        <f t="shared" si="16"/>
        <v>0</v>
      </c>
      <c r="O46" s="56">
        <f t="shared" si="17"/>
        <v>1</v>
      </c>
      <c r="P46" s="57" t="str">
        <f t="shared" si="4"/>
        <v>ok</v>
      </c>
      <c r="Q46" s="58" t="b">
        <f t="shared" si="5"/>
        <v>0</v>
      </c>
    </row>
    <row r="47" spans="1:17" s="59" customFormat="1" x14ac:dyDescent="0.15">
      <c r="A47" s="54" t="str">
        <f t="shared" si="14"/>
        <v>5-401</v>
      </c>
      <c r="B47" s="55" t="s">
        <v>184</v>
      </c>
      <c r="C47" s="40" t="s">
        <v>185</v>
      </c>
      <c r="D47" s="36">
        <v>0</v>
      </c>
      <c r="E47" s="36">
        <v>3354.96</v>
      </c>
      <c r="F47" s="36">
        <v>3136.99</v>
      </c>
      <c r="G47" s="36">
        <f t="shared" si="15"/>
        <v>2163.9833333333331</v>
      </c>
      <c r="H47" s="37"/>
      <c r="I47" s="36">
        <v>0</v>
      </c>
      <c r="J47" s="36">
        <v>0</v>
      </c>
      <c r="K47" s="38">
        <v>4487</v>
      </c>
      <c r="L47" s="39"/>
      <c r="M47" s="36">
        <v>0</v>
      </c>
      <c r="N47" s="36">
        <f t="shared" si="16"/>
        <v>0</v>
      </c>
      <c r="O47" s="56">
        <f t="shared" si="17"/>
        <v>1</v>
      </c>
      <c r="P47" s="57" t="str">
        <f t="shared" si="4"/>
        <v>ok</v>
      </c>
      <c r="Q47" s="58" t="b">
        <f t="shared" si="5"/>
        <v>0</v>
      </c>
    </row>
    <row r="48" spans="1:17" s="59" customFormat="1" x14ac:dyDescent="0.15">
      <c r="A48" s="54" t="str">
        <f t="shared" si="14"/>
        <v>5-403</v>
      </c>
      <c r="B48" s="55" t="s">
        <v>186</v>
      </c>
      <c r="C48" s="40" t="s">
        <v>187</v>
      </c>
      <c r="D48" s="36">
        <v>0</v>
      </c>
      <c r="E48" s="36">
        <v>498.18</v>
      </c>
      <c r="F48" s="36">
        <v>229.51</v>
      </c>
      <c r="G48" s="36">
        <f t="shared" si="15"/>
        <v>242.56333333333336</v>
      </c>
      <c r="H48" s="37"/>
      <c r="I48" s="36">
        <v>2522</v>
      </c>
      <c r="J48" s="36">
        <v>918.87</v>
      </c>
      <c r="K48" s="38">
        <v>1722</v>
      </c>
      <c r="L48" s="39"/>
      <c r="M48" s="36">
        <v>0</v>
      </c>
      <c r="N48" s="36">
        <f t="shared" si="16"/>
        <v>-2522</v>
      </c>
      <c r="O48" s="56">
        <f t="shared" si="17"/>
        <v>-1</v>
      </c>
      <c r="P48" s="57" t="str">
        <f t="shared" si="4"/>
        <v>ok</v>
      </c>
      <c r="Q48" s="58" t="b">
        <f t="shared" si="5"/>
        <v>0</v>
      </c>
    </row>
    <row r="49" spans="1:17" s="59" customFormat="1" x14ac:dyDescent="0.15">
      <c r="A49" s="54" t="str">
        <f t="shared" si="14"/>
        <v>5-510</v>
      </c>
      <c r="B49" s="55" t="s">
        <v>188</v>
      </c>
      <c r="C49" s="40" t="s">
        <v>189</v>
      </c>
      <c r="D49" s="36">
        <v>0</v>
      </c>
      <c r="E49" s="36">
        <v>0</v>
      </c>
      <c r="F49" s="36">
        <v>11075.75</v>
      </c>
      <c r="G49" s="36">
        <f t="shared" si="15"/>
        <v>3691.9166666666665</v>
      </c>
      <c r="H49" s="37"/>
      <c r="I49" s="36">
        <v>0</v>
      </c>
      <c r="J49" s="36">
        <v>500</v>
      </c>
      <c r="K49" s="38">
        <v>970</v>
      </c>
      <c r="L49" s="39"/>
      <c r="M49" s="36">
        <v>0</v>
      </c>
      <c r="N49" s="36">
        <f t="shared" si="16"/>
        <v>0</v>
      </c>
      <c r="O49" s="56">
        <f t="shared" si="17"/>
        <v>1</v>
      </c>
      <c r="P49" s="57" t="str">
        <f t="shared" si="4"/>
        <v>ok</v>
      </c>
      <c r="Q49" s="58" t="b">
        <f t="shared" si="5"/>
        <v>0</v>
      </c>
    </row>
    <row r="50" spans="1:17" s="59" customFormat="1" x14ac:dyDescent="0.15">
      <c r="A50" s="54" t="str">
        <f t="shared" si="14"/>
        <v>5-144</v>
      </c>
      <c r="B50" s="55" t="s">
        <v>190</v>
      </c>
      <c r="C50" s="40" t="s">
        <v>191</v>
      </c>
      <c r="D50" s="36">
        <v>0</v>
      </c>
      <c r="E50" s="36">
        <v>0</v>
      </c>
      <c r="F50" s="36">
        <v>0</v>
      </c>
      <c r="G50" s="36">
        <f t="shared" si="15"/>
        <v>0</v>
      </c>
      <c r="H50" s="37"/>
      <c r="I50" s="36">
        <v>0</v>
      </c>
      <c r="J50" s="36">
        <v>0</v>
      </c>
      <c r="K50" s="38">
        <v>0</v>
      </c>
      <c r="L50" s="39"/>
      <c r="M50" s="36">
        <v>0</v>
      </c>
      <c r="N50" s="36">
        <f t="shared" si="16"/>
        <v>0</v>
      </c>
      <c r="O50" s="56">
        <f t="shared" si="17"/>
        <v>1</v>
      </c>
      <c r="P50" s="57" t="str">
        <f t="shared" si="4"/>
        <v>hide</v>
      </c>
      <c r="Q50" s="58" t="b">
        <f t="shared" si="5"/>
        <v>1</v>
      </c>
    </row>
    <row r="51" spans="1:17" s="59" customFormat="1" x14ac:dyDescent="0.15">
      <c r="A51" s="54" t="str">
        <f t="shared" si="14"/>
        <v>2-101</v>
      </c>
      <c r="B51" s="55" t="s">
        <v>192</v>
      </c>
      <c r="C51" s="40" t="s">
        <v>193</v>
      </c>
      <c r="D51" s="36">
        <v>0</v>
      </c>
      <c r="E51" s="36">
        <v>0</v>
      </c>
      <c r="F51" s="36">
        <v>21301.29</v>
      </c>
      <c r="G51" s="36">
        <f t="shared" si="15"/>
        <v>7100.43</v>
      </c>
      <c r="H51" s="37"/>
      <c r="I51" s="36">
        <v>0</v>
      </c>
      <c r="J51" s="36">
        <v>2522.23</v>
      </c>
      <c r="K51" s="38">
        <v>10000</v>
      </c>
      <c r="L51" s="39"/>
      <c r="M51" s="36">
        <v>14483</v>
      </c>
      <c r="N51" s="36">
        <f t="shared" si="16"/>
        <v>14483</v>
      </c>
      <c r="O51" s="56">
        <f t="shared" si="17"/>
        <v>1</v>
      </c>
      <c r="P51" s="57" t="str">
        <f t="shared" si="4"/>
        <v>ok</v>
      </c>
      <c r="Q51" s="58" t="b">
        <f t="shared" si="5"/>
        <v>0</v>
      </c>
    </row>
    <row r="52" spans="1:17" s="59" customFormat="1" x14ac:dyDescent="0.15">
      <c r="A52" s="54" t="str">
        <f t="shared" si="14"/>
        <v>5-401</v>
      </c>
      <c r="B52" s="55" t="s">
        <v>194</v>
      </c>
      <c r="C52" s="40" t="s">
        <v>195</v>
      </c>
      <c r="D52" s="36">
        <v>0</v>
      </c>
      <c r="E52" s="36">
        <v>1021.16</v>
      </c>
      <c r="F52" s="36">
        <v>0</v>
      </c>
      <c r="G52" s="36">
        <f t="shared" si="15"/>
        <v>340.38666666666666</v>
      </c>
      <c r="H52" s="37"/>
      <c r="I52" s="36">
        <v>0</v>
      </c>
      <c r="J52" s="36">
        <v>0</v>
      </c>
      <c r="K52" s="38">
        <v>0</v>
      </c>
      <c r="L52" s="39"/>
      <c r="M52" s="36">
        <v>0</v>
      </c>
      <c r="N52" s="36">
        <f t="shared" si="16"/>
        <v>0</v>
      </c>
      <c r="O52" s="56">
        <f t="shared" si="17"/>
        <v>1</v>
      </c>
      <c r="P52" s="57" t="str">
        <f t="shared" si="4"/>
        <v>ok</v>
      </c>
      <c r="Q52" s="58" t="b">
        <f t="shared" si="5"/>
        <v>0</v>
      </c>
    </row>
    <row r="53" spans="1:17" s="59" customFormat="1" x14ac:dyDescent="0.15">
      <c r="A53" s="54" t="str">
        <f t="shared" si="14"/>
        <v>5-410</v>
      </c>
      <c r="B53" s="55" t="s">
        <v>196</v>
      </c>
      <c r="C53" s="40" t="s">
        <v>197</v>
      </c>
      <c r="D53" s="36">
        <v>0</v>
      </c>
      <c r="E53" s="36">
        <v>2222.16</v>
      </c>
      <c r="F53" s="36">
        <v>9489.89</v>
      </c>
      <c r="G53" s="36">
        <f t="shared" si="15"/>
        <v>3904.0166666666664</v>
      </c>
      <c r="H53" s="37"/>
      <c r="I53" s="36">
        <v>23141</v>
      </c>
      <c r="J53" s="36">
        <v>1192.74</v>
      </c>
      <c r="K53" s="38">
        <v>23141</v>
      </c>
      <c r="L53" s="39"/>
      <c r="M53" s="36">
        <v>1291</v>
      </c>
      <c r="N53" s="36">
        <f t="shared" si="16"/>
        <v>-21850</v>
      </c>
      <c r="O53" s="56">
        <f t="shared" si="17"/>
        <v>-0.94421157253359833</v>
      </c>
      <c r="P53" s="57" t="str">
        <f t="shared" si="4"/>
        <v>ok</v>
      </c>
      <c r="Q53" s="58" t="b">
        <f t="shared" si="5"/>
        <v>0</v>
      </c>
    </row>
    <row r="54" spans="1:17" s="59" customFormat="1" x14ac:dyDescent="0.15">
      <c r="A54" s="54" t="str">
        <f t="shared" si="14"/>
        <v>5-420</v>
      </c>
      <c r="B54" s="55" t="s">
        <v>198</v>
      </c>
      <c r="C54" s="40" t="s">
        <v>145</v>
      </c>
      <c r="D54" s="36">
        <v>0</v>
      </c>
      <c r="E54" s="36">
        <v>85.56</v>
      </c>
      <c r="F54" s="36">
        <v>83.3</v>
      </c>
      <c r="G54" s="36">
        <f t="shared" si="15"/>
        <v>56.286666666666669</v>
      </c>
      <c r="H54" s="37"/>
      <c r="I54" s="36">
        <v>224</v>
      </c>
      <c r="J54" s="36">
        <v>0</v>
      </c>
      <c r="K54" s="38">
        <v>535</v>
      </c>
      <c r="L54" s="39"/>
      <c r="M54" s="36">
        <v>0</v>
      </c>
      <c r="N54" s="36">
        <f t="shared" si="16"/>
        <v>-224</v>
      </c>
      <c r="O54" s="56">
        <f t="shared" si="17"/>
        <v>-1</v>
      </c>
      <c r="P54" s="57" t="str">
        <f t="shared" si="4"/>
        <v>ok</v>
      </c>
      <c r="Q54" s="58" t="b">
        <f t="shared" si="5"/>
        <v>0</v>
      </c>
    </row>
    <row r="55" spans="1:17" s="59" customFormat="1" x14ac:dyDescent="0.15">
      <c r="A55" s="54" t="str">
        <f t="shared" si="14"/>
        <v>5-430</v>
      </c>
      <c r="B55" s="55" t="s">
        <v>199</v>
      </c>
      <c r="C55" s="40" t="s">
        <v>147</v>
      </c>
      <c r="D55" s="36">
        <v>0</v>
      </c>
      <c r="E55" s="36">
        <v>0</v>
      </c>
      <c r="F55" s="36">
        <v>14.99</v>
      </c>
      <c r="G55" s="36">
        <f t="shared" si="15"/>
        <v>4.996666666666667</v>
      </c>
      <c r="H55" s="37"/>
      <c r="I55" s="36">
        <v>858</v>
      </c>
      <c r="J55" s="36">
        <v>0</v>
      </c>
      <c r="K55" s="38">
        <v>439</v>
      </c>
      <c r="L55" s="39"/>
      <c r="M55" s="36">
        <v>0</v>
      </c>
      <c r="N55" s="36">
        <f t="shared" si="16"/>
        <v>-858</v>
      </c>
      <c r="O55" s="56">
        <f t="shared" si="17"/>
        <v>-1</v>
      </c>
      <c r="P55" s="57" t="str">
        <f t="shared" si="4"/>
        <v>ok</v>
      </c>
      <c r="Q55" s="58" t="b">
        <f t="shared" si="5"/>
        <v>0</v>
      </c>
    </row>
    <row r="56" spans="1:17" s="59" customFormat="1" x14ac:dyDescent="0.15">
      <c r="A56" s="54" t="str">
        <f t="shared" si="14"/>
        <v>5-440</v>
      </c>
      <c r="B56" s="55" t="s">
        <v>200</v>
      </c>
      <c r="C56" s="40" t="s">
        <v>149</v>
      </c>
      <c r="D56" s="36">
        <v>0</v>
      </c>
      <c r="E56" s="36">
        <v>943.58</v>
      </c>
      <c r="F56" s="36">
        <v>17689.78</v>
      </c>
      <c r="G56" s="36">
        <f t="shared" si="15"/>
        <v>6211.12</v>
      </c>
      <c r="H56" s="37"/>
      <c r="I56" s="36">
        <v>5500</v>
      </c>
      <c r="J56" s="36">
        <v>1221.54</v>
      </c>
      <c r="K56" s="38">
        <v>5500</v>
      </c>
      <c r="L56" s="39"/>
      <c r="M56" s="36">
        <v>6555</v>
      </c>
      <c r="N56" s="36">
        <f t="shared" si="16"/>
        <v>1055</v>
      </c>
      <c r="O56" s="56">
        <f t="shared" si="17"/>
        <v>0.1918181818181818</v>
      </c>
      <c r="P56" s="57" t="str">
        <f t="shared" si="4"/>
        <v>ok</v>
      </c>
      <c r="Q56" s="58" t="b">
        <f t="shared" si="5"/>
        <v>0</v>
      </c>
    </row>
    <row r="57" spans="1:17" s="59" customFormat="1" x14ac:dyDescent="0.15">
      <c r="A57" s="54" t="str">
        <f t="shared" si="14"/>
        <v>5-450</v>
      </c>
      <c r="B57" s="55" t="s">
        <v>201</v>
      </c>
      <c r="C57" s="40" t="s">
        <v>202</v>
      </c>
      <c r="D57" s="36">
        <v>0</v>
      </c>
      <c r="E57" s="36">
        <v>0</v>
      </c>
      <c r="F57" s="36">
        <v>295.54000000000002</v>
      </c>
      <c r="G57" s="36">
        <f t="shared" si="15"/>
        <v>98.513333333333335</v>
      </c>
      <c r="H57" s="37"/>
      <c r="I57" s="36">
        <v>6700</v>
      </c>
      <c r="J57" s="36">
        <v>731.71</v>
      </c>
      <c r="K57" s="38">
        <v>6724</v>
      </c>
      <c r="L57" s="39"/>
      <c r="M57" s="36">
        <v>0</v>
      </c>
      <c r="N57" s="36">
        <f t="shared" si="16"/>
        <v>-6700</v>
      </c>
      <c r="O57" s="56">
        <f t="shared" si="17"/>
        <v>-1</v>
      </c>
      <c r="P57" s="57" t="str">
        <f t="shared" si="4"/>
        <v>ok</v>
      </c>
      <c r="Q57" s="58" t="b">
        <f t="shared" si="5"/>
        <v>0</v>
      </c>
    </row>
    <row r="58" spans="1:17" s="59" customFormat="1" x14ac:dyDescent="0.15">
      <c r="A58" s="54" t="str">
        <f t="shared" si="14"/>
        <v>5-520</v>
      </c>
      <c r="B58" s="55" t="s">
        <v>203</v>
      </c>
      <c r="C58" s="40" t="s">
        <v>204</v>
      </c>
      <c r="D58" s="36">
        <v>0</v>
      </c>
      <c r="E58" s="36">
        <v>0</v>
      </c>
      <c r="F58" s="36">
        <v>295</v>
      </c>
      <c r="G58" s="36">
        <f t="shared" si="15"/>
        <v>98.333333333333329</v>
      </c>
      <c r="H58" s="37"/>
      <c r="I58" s="36">
        <v>1000</v>
      </c>
      <c r="J58" s="36">
        <v>1370</v>
      </c>
      <c r="K58" s="38">
        <v>1500</v>
      </c>
      <c r="L58" s="39"/>
      <c r="M58" s="36">
        <v>1500</v>
      </c>
      <c r="N58" s="36">
        <f t="shared" si="16"/>
        <v>500</v>
      </c>
      <c r="O58" s="56">
        <f t="shared" si="17"/>
        <v>0.5</v>
      </c>
      <c r="P58" s="57" t="str">
        <f t="shared" si="4"/>
        <v>ok</v>
      </c>
      <c r="Q58" s="58" t="b">
        <f t="shared" si="5"/>
        <v>0</v>
      </c>
    </row>
    <row r="59" spans="1:17" s="59" customFormat="1" x14ac:dyDescent="0.15">
      <c r="A59" s="54" t="str">
        <f t="shared" si="14"/>
        <v>5-521</v>
      </c>
      <c r="B59" s="55" t="s">
        <v>205</v>
      </c>
      <c r="C59" s="40" t="s">
        <v>206</v>
      </c>
      <c r="D59" s="36">
        <v>0</v>
      </c>
      <c r="E59" s="36">
        <v>6900</v>
      </c>
      <c r="F59" s="36">
        <v>414</v>
      </c>
      <c r="G59" s="36">
        <f t="shared" si="15"/>
        <v>2438</v>
      </c>
      <c r="H59" s="37"/>
      <c r="I59" s="36">
        <v>0</v>
      </c>
      <c r="J59" s="36">
        <v>0</v>
      </c>
      <c r="K59" s="38">
        <v>661</v>
      </c>
      <c r="L59" s="39"/>
      <c r="M59" s="36">
        <v>0</v>
      </c>
      <c r="N59" s="36">
        <f t="shared" si="16"/>
        <v>0</v>
      </c>
      <c r="O59" s="56">
        <f t="shared" si="17"/>
        <v>1</v>
      </c>
      <c r="P59" s="57" t="str">
        <f t="shared" si="4"/>
        <v>ok</v>
      </c>
      <c r="Q59" s="58" t="b">
        <f t="shared" si="5"/>
        <v>0</v>
      </c>
    </row>
    <row r="60" spans="1:17" s="59" customFormat="1" x14ac:dyDescent="0.15">
      <c r="A60" s="54" t="str">
        <f t="shared" si="14"/>
        <v>5-522</v>
      </c>
      <c r="B60" s="55" t="s">
        <v>207</v>
      </c>
      <c r="C60" s="40" t="s">
        <v>208</v>
      </c>
      <c r="D60" s="36">
        <v>0</v>
      </c>
      <c r="E60" s="36">
        <v>0</v>
      </c>
      <c r="F60" s="36">
        <v>14625</v>
      </c>
      <c r="G60" s="36">
        <f t="shared" si="15"/>
        <v>4875</v>
      </c>
      <c r="H60" s="37"/>
      <c r="I60" s="36">
        <v>0</v>
      </c>
      <c r="J60" s="36">
        <v>0</v>
      </c>
      <c r="K60" s="38">
        <v>0</v>
      </c>
      <c r="L60" s="39"/>
      <c r="M60" s="36">
        <v>6120</v>
      </c>
      <c r="N60" s="36">
        <f t="shared" si="16"/>
        <v>6120</v>
      </c>
      <c r="O60" s="56">
        <f t="shared" si="17"/>
        <v>1</v>
      </c>
      <c r="P60" s="57" t="str">
        <f t="shared" si="4"/>
        <v>ok</v>
      </c>
      <c r="Q60" s="58" t="b">
        <f t="shared" si="5"/>
        <v>0</v>
      </c>
    </row>
    <row r="61" spans="1:17" s="59" customFormat="1" x14ac:dyDescent="0.15">
      <c r="A61" s="54" t="str">
        <f t="shared" si="14"/>
        <v>5-523</v>
      </c>
      <c r="B61" s="55" t="s">
        <v>209</v>
      </c>
      <c r="C61" s="40" t="s">
        <v>210</v>
      </c>
      <c r="D61" s="36">
        <v>0</v>
      </c>
      <c r="E61" s="36">
        <v>0</v>
      </c>
      <c r="F61" s="36">
        <v>0</v>
      </c>
      <c r="G61" s="36">
        <f t="shared" si="15"/>
        <v>0</v>
      </c>
      <c r="H61" s="37"/>
      <c r="I61" s="36">
        <v>0</v>
      </c>
      <c r="J61" s="36">
        <v>0</v>
      </c>
      <c r="K61" s="38">
        <v>4664</v>
      </c>
      <c r="L61" s="39"/>
      <c r="M61" s="36">
        <v>0</v>
      </c>
      <c r="N61" s="36">
        <f t="shared" si="16"/>
        <v>0</v>
      </c>
      <c r="O61" s="56">
        <f t="shared" si="17"/>
        <v>1</v>
      </c>
      <c r="P61" s="57" t="str">
        <f t="shared" si="4"/>
        <v>ok</v>
      </c>
      <c r="Q61" s="58" t="b">
        <f t="shared" si="5"/>
        <v>0</v>
      </c>
    </row>
    <row r="62" spans="1:17" s="59" customFormat="1" x14ac:dyDescent="0.15">
      <c r="A62" s="54" t="str">
        <f t="shared" si="14"/>
        <v>5-631</v>
      </c>
      <c r="B62" s="55" t="s">
        <v>211</v>
      </c>
      <c r="C62" s="40" t="s">
        <v>212</v>
      </c>
      <c r="D62" s="36">
        <v>0</v>
      </c>
      <c r="E62" s="36">
        <v>481.25</v>
      </c>
      <c r="F62" s="36">
        <v>1018.75</v>
      </c>
      <c r="G62" s="36">
        <f t="shared" si="15"/>
        <v>500</v>
      </c>
      <c r="H62" s="37"/>
      <c r="I62" s="36">
        <v>0</v>
      </c>
      <c r="J62" s="36">
        <v>0</v>
      </c>
      <c r="K62" s="38">
        <v>13750</v>
      </c>
      <c r="L62" s="39"/>
      <c r="M62" s="36">
        <v>0</v>
      </c>
      <c r="N62" s="36">
        <f t="shared" si="16"/>
        <v>0</v>
      </c>
      <c r="O62" s="56">
        <f t="shared" si="17"/>
        <v>1</v>
      </c>
      <c r="P62" s="57" t="str">
        <f t="shared" si="4"/>
        <v>ok</v>
      </c>
      <c r="Q62" s="58" t="b">
        <f t="shared" si="5"/>
        <v>0</v>
      </c>
    </row>
    <row r="63" spans="1:17" s="59" customFormat="1" x14ac:dyDescent="0.15">
      <c r="A63" s="54" t="str">
        <f t="shared" si="14"/>
        <v>5-671</v>
      </c>
      <c r="B63" s="55" t="s">
        <v>213</v>
      </c>
      <c r="C63" s="40" t="s">
        <v>214</v>
      </c>
      <c r="D63" s="36">
        <v>0</v>
      </c>
      <c r="E63" s="36">
        <v>0</v>
      </c>
      <c r="F63" s="36">
        <v>6175.6</v>
      </c>
      <c r="G63" s="36">
        <f t="shared" si="15"/>
        <v>2058.5333333333333</v>
      </c>
      <c r="H63" s="37"/>
      <c r="I63" s="36">
        <v>0</v>
      </c>
      <c r="J63" s="36">
        <v>11725.17</v>
      </c>
      <c r="K63" s="38">
        <v>13824.4</v>
      </c>
      <c r="L63" s="39"/>
      <c r="M63" s="36">
        <v>0</v>
      </c>
      <c r="N63" s="36">
        <f t="shared" si="16"/>
        <v>0</v>
      </c>
      <c r="O63" s="56">
        <f t="shared" si="17"/>
        <v>1</v>
      </c>
      <c r="P63" s="57" t="str">
        <f t="shared" si="4"/>
        <v>ok</v>
      </c>
      <c r="Q63" s="58" t="b">
        <f t="shared" si="5"/>
        <v>0</v>
      </c>
    </row>
    <row r="64" spans="1:17" s="59" customFormat="1" x14ac:dyDescent="0.15">
      <c r="A64" s="54" t="str">
        <f t="shared" si="14"/>
        <v>5-410</v>
      </c>
      <c r="B64" s="55" t="s">
        <v>215</v>
      </c>
      <c r="C64" s="40" t="s">
        <v>216</v>
      </c>
      <c r="D64" s="36">
        <v>0</v>
      </c>
      <c r="E64" s="36">
        <v>0</v>
      </c>
      <c r="F64" s="36">
        <v>280</v>
      </c>
      <c r="G64" s="36">
        <f t="shared" si="15"/>
        <v>93.333333333333329</v>
      </c>
      <c r="H64" s="37"/>
      <c r="I64" s="36">
        <v>0</v>
      </c>
      <c r="J64" s="36">
        <v>0</v>
      </c>
      <c r="K64" s="38">
        <v>0</v>
      </c>
      <c r="L64" s="39"/>
      <c r="M64" s="36">
        <v>0</v>
      </c>
      <c r="N64" s="36">
        <f t="shared" si="16"/>
        <v>0</v>
      </c>
      <c r="O64" s="56">
        <f t="shared" si="17"/>
        <v>1</v>
      </c>
      <c r="P64" s="57" t="str">
        <f t="shared" si="4"/>
        <v>ok</v>
      </c>
      <c r="Q64" s="58" t="b">
        <f t="shared" si="5"/>
        <v>0</v>
      </c>
    </row>
    <row r="65" spans="1:17" s="59" customFormat="1" ht="9" thickBot="1" x14ac:dyDescent="0.2">
      <c r="A65" s="54"/>
      <c r="B65" s="40"/>
      <c r="C65" s="60" t="s">
        <v>217</v>
      </c>
      <c r="D65" s="68">
        <f>SUM(D44:D64)</f>
        <v>0</v>
      </c>
      <c r="E65" s="68">
        <f>SUM(E44:E64)</f>
        <v>15506.85</v>
      </c>
      <c r="F65" s="68">
        <f>SUM(F44:F64)</f>
        <v>86755.640000000014</v>
      </c>
      <c r="G65" s="68">
        <f t="shared" si="15"/>
        <v>34087.496666666673</v>
      </c>
      <c r="H65" s="69"/>
      <c r="I65" s="68">
        <f>SUM(I44:I64)</f>
        <v>39945</v>
      </c>
      <c r="J65" s="68">
        <f>SUM(J44:J64)</f>
        <v>24281.86</v>
      </c>
      <c r="K65" s="70">
        <f>SUM(K44:K64)</f>
        <v>93161.4</v>
      </c>
      <c r="L65" s="71"/>
      <c r="M65" s="68">
        <f>SUM(M44:M64)</f>
        <v>29949</v>
      </c>
      <c r="N65" s="68">
        <f>SUM(N44:N64)</f>
        <v>-9996</v>
      </c>
      <c r="O65" s="72">
        <f t="shared" si="17"/>
        <v>-0.25024408561772438</v>
      </c>
      <c r="P65" s="57" t="str">
        <f t="shared" si="4"/>
        <v>ok</v>
      </c>
      <c r="Q65" s="58" t="b">
        <f t="shared" si="5"/>
        <v>0</v>
      </c>
    </row>
    <row r="66" spans="1:17" s="59" customFormat="1" ht="9.75" thickTop="1" thickBot="1" x14ac:dyDescent="0.2">
      <c r="A66" s="54"/>
      <c r="B66" s="40"/>
      <c r="C66" s="40"/>
      <c r="D66" s="36"/>
      <c r="E66" s="36"/>
      <c r="F66" s="36"/>
      <c r="G66" s="36"/>
      <c r="H66" s="37"/>
      <c r="I66" s="36"/>
      <c r="J66" s="36"/>
      <c r="K66" s="38"/>
      <c r="L66" s="39"/>
      <c r="M66" s="36"/>
      <c r="N66" s="36"/>
      <c r="O66" s="40"/>
      <c r="P66" s="57"/>
      <c r="Q66" s="58"/>
    </row>
    <row r="67" spans="1:17" ht="9" thickBot="1" x14ac:dyDescent="0.2">
      <c r="A67" s="35"/>
      <c r="B67" s="40"/>
      <c r="C67" s="75" t="s">
        <v>218</v>
      </c>
      <c r="D67" s="76">
        <f t="shared" ref="D67:G67" si="18">D39-D65</f>
        <v>0</v>
      </c>
      <c r="E67" s="76">
        <f t="shared" si="18"/>
        <v>43133.41</v>
      </c>
      <c r="F67" s="76">
        <f t="shared" si="18"/>
        <v>40690.01999999999</v>
      </c>
      <c r="G67" s="76">
        <f t="shared" si="18"/>
        <v>27941.143333333319</v>
      </c>
      <c r="H67" s="77"/>
      <c r="I67" s="76">
        <f>I39-I65</f>
        <v>-34845</v>
      </c>
      <c r="J67" s="76">
        <f>J39-J65</f>
        <v>-6877.3600000000006</v>
      </c>
      <c r="K67" s="78">
        <f>K39-K65</f>
        <v>-47767.399999999994</v>
      </c>
      <c r="L67" s="79"/>
      <c r="M67" s="76">
        <f>M39-M65</f>
        <v>-29949</v>
      </c>
      <c r="N67" s="80">
        <f>N39-N65</f>
        <v>4896</v>
      </c>
      <c r="O67" s="40"/>
      <c r="P67" s="57"/>
      <c r="Q67" s="58"/>
    </row>
    <row r="68" spans="1:17" x14ac:dyDescent="0.15">
      <c r="P68" s="57"/>
      <c r="Q68" s="58"/>
    </row>
    <row r="69" spans="1:17" x14ac:dyDescent="0.15">
      <c r="A69" s="35"/>
      <c r="B69" s="40"/>
      <c r="C69" s="40" t="s">
        <v>219</v>
      </c>
      <c r="D69" s="81">
        <v>0</v>
      </c>
      <c r="E69" s="82">
        <f>D71</f>
        <v>0</v>
      </c>
      <c r="F69" s="82">
        <f>E71</f>
        <v>43133.41</v>
      </c>
      <c r="G69" s="36"/>
      <c r="H69" s="83"/>
      <c r="I69" s="82">
        <f>F71</f>
        <v>83823.429999999993</v>
      </c>
      <c r="J69" s="36">
        <f>F71</f>
        <v>83823.429999999993</v>
      </c>
      <c r="K69" s="38">
        <f>F71</f>
        <v>83823.429999999993</v>
      </c>
      <c r="L69" s="84"/>
      <c r="M69" s="36">
        <f>K71</f>
        <v>36056.03</v>
      </c>
      <c r="N69" s="36"/>
      <c r="O69" s="40"/>
      <c r="P69" s="57"/>
      <c r="Q69" s="58"/>
    </row>
    <row r="70" spans="1:17" x14ac:dyDescent="0.15">
      <c r="A70" s="35"/>
      <c r="B70" s="40"/>
      <c r="C70" s="40" t="s">
        <v>220</v>
      </c>
      <c r="D70" s="36">
        <f>D67</f>
        <v>0</v>
      </c>
      <c r="E70" s="36">
        <f>E67</f>
        <v>43133.41</v>
      </c>
      <c r="F70" s="36">
        <f>F67</f>
        <v>40690.01999999999</v>
      </c>
      <c r="G70" s="36"/>
      <c r="H70" s="37"/>
      <c r="I70" s="36">
        <f>I67</f>
        <v>-34845</v>
      </c>
      <c r="J70" s="36">
        <f>J67</f>
        <v>-6877.3600000000006</v>
      </c>
      <c r="K70" s="38">
        <f>K67</f>
        <v>-47767.399999999994</v>
      </c>
      <c r="L70" s="39"/>
      <c r="M70" s="36">
        <f>M67</f>
        <v>-29949</v>
      </c>
      <c r="N70" s="36"/>
      <c r="O70" s="40"/>
      <c r="P70" s="57"/>
      <c r="Q70" s="58"/>
    </row>
    <row r="71" spans="1:17" ht="9" thickBot="1" x14ac:dyDescent="0.2">
      <c r="A71" s="35"/>
      <c r="B71" s="40"/>
      <c r="C71" s="40" t="s">
        <v>221</v>
      </c>
      <c r="D71" s="68">
        <f>SUM(D69:D70)</f>
        <v>0</v>
      </c>
      <c r="E71" s="68">
        <f>SUM(E69:E70)</f>
        <v>43133.41</v>
      </c>
      <c r="F71" s="68">
        <f>SUM(F69:F70)</f>
        <v>83823.429999999993</v>
      </c>
      <c r="G71" s="36"/>
      <c r="H71" s="69"/>
      <c r="I71" s="68">
        <f>SUM(I69:I70)</f>
        <v>48978.429999999993</v>
      </c>
      <c r="J71" s="68">
        <f>SUM(J69:J70)</f>
        <v>76946.069999999992</v>
      </c>
      <c r="K71" s="70">
        <f>SUM(K69:K70)</f>
        <v>36056.03</v>
      </c>
      <c r="L71" s="71"/>
      <c r="M71" s="68">
        <f>SUM(M69:M70)</f>
        <v>6107.0299999999988</v>
      </c>
      <c r="N71" s="36"/>
      <c r="O71" s="40"/>
      <c r="P71" s="57"/>
      <c r="Q71" s="58"/>
    </row>
    <row r="72" spans="1:17" ht="9" thickTop="1" x14ac:dyDescent="0.15">
      <c r="A72" s="35"/>
      <c r="B72" s="40"/>
      <c r="C72" s="40"/>
      <c r="D72" s="36"/>
      <c r="E72" s="36"/>
      <c r="F72" s="36"/>
      <c r="G72" s="36"/>
      <c r="H72" s="37"/>
      <c r="I72" s="36"/>
      <c r="J72" s="36"/>
      <c r="K72" s="38"/>
      <c r="L72" s="39"/>
      <c r="M72" s="36"/>
      <c r="N72" s="36"/>
      <c r="O72" s="40"/>
      <c r="P72" s="57"/>
      <c r="Q72" s="58"/>
    </row>
    <row r="73" spans="1:17" x14ac:dyDescent="0.15">
      <c r="A73" s="35"/>
      <c r="B73" s="40"/>
      <c r="C73" s="85" t="s">
        <v>222</v>
      </c>
      <c r="D73" s="36"/>
      <c r="E73" s="36"/>
      <c r="F73" s="36"/>
      <c r="G73" s="36"/>
      <c r="H73" s="37"/>
      <c r="I73" s="36"/>
      <c r="J73" s="36"/>
      <c r="K73" s="38"/>
      <c r="L73" s="39"/>
      <c r="M73" s="36"/>
      <c r="N73" s="36"/>
      <c r="O73" s="40"/>
      <c r="P73" s="57"/>
      <c r="Q73" s="58"/>
    </row>
    <row r="74" spans="1:17" x14ac:dyDescent="0.15">
      <c r="A74" s="35"/>
      <c r="B74" s="59" t="s">
        <v>223</v>
      </c>
      <c r="C74" s="40" t="s">
        <v>224</v>
      </c>
      <c r="D74" s="81">
        <v>0</v>
      </c>
      <c r="E74" s="36">
        <f t="shared" ref="E74:F91" si="19">D74+SUMIF($A$6:$A$39,$B74,E$6:E$39)-SUMIF($A$44:$A$65,$B74,E$44:E$65)</f>
        <v>3420.53</v>
      </c>
      <c r="F74" s="36">
        <f t="shared" si="19"/>
        <v>22657.71</v>
      </c>
      <c r="G74" s="36"/>
      <c r="H74" s="37"/>
      <c r="I74" s="36">
        <f t="shared" ref="I74:I91" si="20">ROUND(F74+SUMIF($A$6:$A$39,$B74,I$6:I$39)-SUMIF($A$44:$A$65,$B74,I$44:I$65),0)</f>
        <v>22658</v>
      </c>
      <c r="J74" s="36">
        <f t="shared" ref="J74:J91" si="21">ROUND(F74+SUMIF($A$6:$A$39,$B74,J$6:J$39)-SUMIF($A$44:$A$65,$B74,J$44:J$65),0)</f>
        <v>21960</v>
      </c>
      <c r="K74" s="36">
        <f t="shared" ref="K74:K91" si="22">ROUND(F74+SUMIF($A$6:$A$39,$B74,K$6:K$39)-SUMIF($A$44:$A$65,$B74,K$44:K$65),0)</f>
        <v>14483</v>
      </c>
      <c r="L74" s="39"/>
      <c r="M74" s="36">
        <f t="shared" ref="M74:M91" si="23">ROUND(K74+SUMIF($A$6:$A$39,$B74,M$6:M$39)-SUMIF($A$44:$A$65,$B74,M$44:M$65),0)</f>
        <v>0</v>
      </c>
      <c r="N74" s="36"/>
      <c r="O74" s="40"/>
      <c r="P74" s="57"/>
      <c r="Q74" s="58"/>
    </row>
    <row r="75" spans="1:17" x14ac:dyDescent="0.15">
      <c r="A75" s="35"/>
      <c r="B75" s="59" t="s">
        <v>225</v>
      </c>
      <c r="C75" s="40" t="s">
        <v>226</v>
      </c>
      <c r="D75" s="81">
        <v>0</v>
      </c>
      <c r="E75" s="36">
        <f t="shared" si="19"/>
        <v>0</v>
      </c>
      <c r="F75" s="36">
        <f t="shared" si="19"/>
        <v>0</v>
      </c>
      <c r="G75" s="36"/>
      <c r="H75" s="37"/>
      <c r="I75" s="36">
        <f t="shared" si="20"/>
        <v>0</v>
      </c>
      <c r="J75" s="36">
        <f t="shared" si="21"/>
        <v>0</v>
      </c>
      <c r="K75" s="36">
        <f t="shared" si="22"/>
        <v>0</v>
      </c>
      <c r="L75" s="39"/>
      <c r="M75" s="36">
        <f t="shared" si="23"/>
        <v>0</v>
      </c>
      <c r="N75" s="36"/>
      <c r="O75" s="40"/>
      <c r="P75" s="57"/>
      <c r="Q75" s="58"/>
    </row>
    <row r="76" spans="1:17" x14ac:dyDescent="0.15">
      <c r="A76" s="35"/>
      <c r="B76" s="59" t="s">
        <v>227</v>
      </c>
      <c r="C76" s="40" t="s">
        <v>228</v>
      </c>
      <c r="D76" s="81">
        <v>0</v>
      </c>
      <c r="E76" s="36">
        <f t="shared" si="19"/>
        <v>0</v>
      </c>
      <c r="F76" s="36">
        <f t="shared" si="19"/>
        <v>0</v>
      </c>
      <c r="G76" s="36"/>
      <c r="H76" s="37"/>
      <c r="I76" s="36">
        <f t="shared" si="20"/>
        <v>0</v>
      </c>
      <c r="J76" s="36">
        <f t="shared" si="21"/>
        <v>-4100</v>
      </c>
      <c r="K76" s="36">
        <f t="shared" si="22"/>
        <v>0</v>
      </c>
      <c r="L76" s="39"/>
      <c r="M76" s="36">
        <f t="shared" si="23"/>
        <v>0</v>
      </c>
      <c r="N76" s="36"/>
      <c r="O76" s="40"/>
      <c r="P76" s="57"/>
      <c r="Q76" s="58"/>
    </row>
    <row r="77" spans="1:17" x14ac:dyDescent="0.15">
      <c r="A77" s="35"/>
      <c r="B77" s="59" t="s">
        <v>229</v>
      </c>
      <c r="C77" s="40" t="s">
        <v>230</v>
      </c>
      <c r="D77" s="81">
        <v>0</v>
      </c>
      <c r="E77" s="36">
        <f t="shared" si="19"/>
        <v>0</v>
      </c>
      <c r="F77" s="36">
        <f t="shared" si="19"/>
        <v>0</v>
      </c>
      <c r="G77" s="36"/>
      <c r="H77" s="37"/>
      <c r="I77" s="36">
        <f t="shared" si="20"/>
        <v>0</v>
      </c>
      <c r="J77" s="36">
        <f t="shared" si="21"/>
        <v>0</v>
      </c>
      <c r="K77" s="36">
        <f t="shared" si="22"/>
        <v>0</v>
      </c>
      <c r="L77" s="39"/>
      <c r="M77" s="36">
        <f t="shared" si="23"/>
        <v>0</v>
      </c>
      <c r="N77" s="36"/>
      <c r="O77" s="40"/>
      <c r="P77" s="57"/>
      <c r="Q77" s="58"/>
    </row>
    <row r="78" spans="1:17" x14ac:dyDescent="0.15">
      <c r="A78" s="35"/>
      <c r="B78" s="59" t="s">
        <v>231</v>
      </c>
      <c r="C78" s="40" t="s">
        <v>232</v>
      </c>
      <c r="D78" s="81">
        <v>0</v>
      </c>
      <c r="E78" s="36">
        <f t="shared" si="19"/>
        <v>7623.88</v>
      </c>
      <c r="F78" s="36">
        <f t="shared" si="19"/>
        <v>4486.8900000000003</v>
      </c>
      <c r="G78" s="36"/>
      <c r="H78" s="37"/>
      <c r="I78" s="36">
        <f t="shared" si="20"/>
        <v>4487</v>
      </c>
      <c r="J78" s="36">
        <f t="shared" si="21"/>
        <v>4487</v>
      </c>
      <c r="K78" s="36">
        <f t="shared" si="22"/>
        <v>0</v>
      </c>
      <c r="L78" s="39"/>
      <c r="M78" s="36">
        <f t="shared" si="23"/>
        <v>0</v>
      </c>
      <c r="N78" s="36"/>
      <c r="O78" s="40"/>
      <c r="P78" s="41"/>
    </row>
    <row r="79" spans="1:17" x14ac:dyDescent="0.15">
      <c r="A79" s="35"/>
      <c r="B79" s="59" t="s">
        <v>233</v>
      </c>
      <c r="C79" s="40" t="s">
        <v>234</v>
      </c>
      <c r="D79" s="81">
        <v>0</v>
      </c>
      <c r="E79" s="36">
        <f t="shared" si="19"/>
        <v>1751.82</v>
      </c>
      <c r="F79" s="36">
        <f t="shared" si="19"/>
        <v>1622.31</v>
      </c>
      <c r="G79" s="36"/>
      <c r="H79" s="37"/>
      <c r="I79" s="36">
        <f t="shared" si="20"/>
        <v>-900</v>
      </c>
      <c r="J79" s="36">
        <f t="shared" si="21"/>
        <v>803</v>
      </c>
      <c r="K79" s="36">
        <f t="shared" si="22"/>
        <v>0</v>
      </c>
      <c r="L79" s="39"/>
      <c r="M79" s="36">
        <f t="shared" si="23"/>
        <v>0</v>
      </c>
      <c r="N79" s="36"/>
      <c r="O79" s="40"/>
      <c r="P79" s="41"/>
    </row>
    <row r="80" spans="1:17" x14ac:dyDescent="0.15">
      <c r="A80" s="35"/>
      <c r="B80" s="59" t="s">
        <v>235</v>
      </c>
      <c r="C80" s="40" t="s">
        <v>236</v>
      </c>
      <c r="D80" s="81">
        <v>0</v>
      </c>
      <c r="E80" s="36">
        <f t="shared" si="19"/>
        <v>28640.84</v>
      </c>
      <c r="F80" s="36">
        <f t="shared" si="19"/>
        <v>23281.949999999997</v>
      </c>
      <c r="G80" s="36"/>
      <c r="H80" s="37"/>
      <c r="I80" s="36">
        <f t="shared" si="20"/>
        <v>141</v>
      </c>
      <c r="J80" s="36">
        <f t="shared" si="21"/>
        <v>23239</v>
      </c>
      <c r="K80" s="36">
        <f t="shared" si="22"/>
        <v>1291</v>
      </c>
      <c r="L80" s="39"/>
      <c r="M80" s="36">
        <f t="shared" si="23"/>
        <v>0</v>
      </c>
    </row>
    <row r="81" spans="1:13" x14ac:dyDescent="0.15">
      <c r="A81" s="35"/>
      <c r="B81" s="59" t="s">
        <v>237</v>
      </c>
      <c r="C81" s="40" t="s">
        <v>238</v>
      </c>
      <c r="D81" s="81">
        <v>0</v>
      </c>
      <c r="E81" s="36">
        <f t="shared" si="19"/>
        <v>223.58999999999997</v>
      </c>
      <c r="F81" s="36">
        <f t="shared" si="19"/>
        <v>450.26999999999992</v>
      </c>
      <c r="G81" s="36"/>
      <c r="H81" s="37"/>
      <c r="I81" s="36">
        <f t="shared" si="20"/>
        <v>226</v>
      </c>
      <c r="J81" s="36">
        <f t="shared" si="21"/>
        <v>535</v>
      </c>
      <c r="K81" s="36">
        <f t="shared" si="22"/>
        <v>0</v>
      </c>
      <c r="L81" s="39"/>
      <c r="M81" s="36">
        <f t="shared" si="23"/>
        <v>0</v>
      </c>
    </row>
    <row r="82" spans="1:13" x14ac:dyDescent="0.15">
      <c r="A82" s="35"/>
      <c r="B82" s="59" t="s">
        <v>239</v>
      </c>
      <c r="C82" s="40" t="s">
        <v>240</v>
      </c>
      <c r="D82" s="81">
        <v>0</v>
      </c>
      <c r="E82" s="36">
        <f t="shared" si="19"/>
        <v>454</v>
      </c>
      <c r="F82" s="36">
        <f t="shared" si="19"/>
        <v>439.01</v>
      </c>
      <c r="G82" s="36"/>
      <c r="H82" s="37"/>
      <c r="I82" s="36">
        <f t="shared" si="20"/>
        <v>-419</v>
      </c>
      <c r="J82" s="36">
        <f t="shared" si="21"/>
        <v>439</v>
      </c>
      <c r="K82" s="36">
        <f t="shared" si="22"/>
        <v>0</v>
      </c>
      <c r="L82" s="39"/>
      <c r="M82" s="36">
        <f t="shared" si="23"/>
        <v>0</v>
      </c>
    </row>
    <row r="83" spans="1:13" x14ac:dyDescent="0.15">
      <c r="A83" s="35"/>
      <c r="B83" s="59" t="s">
        <v>241</v>
      </c>
      <c r="C83" s="40" t="s">
        <v>242</v>
      </c>
      <c r="D83" s="81">
        <v>0</v>
      </c>
      <c r="E83" s="36">
        <f t="shared" si="19"/>
        <v>0</v>
      </c>
      <c r="F83" s="36">
        <f t="shared" si="19"/>
        <v>9951.43</v>
      </c>
      <c r="G83" s="36"/>
      <c r="H83" s="37"/>
      <c r="I83" s="36">
        <f t="shared" si="20"/>
        <v>4451</v>
      </c>
      <c r="J83" s="36">
        <f t="shared" si="21"/>
        <v>10784</v>
      </c>
      <c r="K83" s="36">
        <f t="shared" si="22"/>
        <v>6555</v>
      </c>
      <c r="L83" s="39"/>
      <c r="M83" s="36">
        <f t="shared" si="23"/>
        <v>0</v>
      </c>
    </row>
    <row r="84" spans="1:13" x14ac:dyDescent="0.15">
      <c r="A84" s="35"/>
      <c r="B84" s="59" t="s">
        <v>243</v>
      </c>
      <c r="C84" s="40" t="s">
        <v>244</v>
      </c>
      <c r="D84" s="81">
        <v>0</v>
      </c>
      <c r="E84" s="36">
        <f t="shared" si="19"/>
        <v>0</v>
      </c>
      <c r="F84" s="36">
        <f t="shared" si="19"/>
        <v>1724.46</v>
      </c>
      <c r="G84" s="36"/>
      <c r="H84" s="37"/>
      <c r="I84" s="36">
        <f t="shared" si="20"/>
        <v>24</v>
      </c>
      <c r="J84" s="36">
        <f t="shared" si="21"/>
        <v>993</v>
      </c>
      <c r="K84" s="36">
        <f t="shared" si="22"/>
        <v>0</v>
      </c>
      <c r="L84" s="39"/>
      <c r="M84" s="36">
        <f t="shared" si="23"/>
        <v>0</v>
      </c>
    </row>
    <row r="85" spans="1:13" x14ac:dyDescent="0.15">
      <c r="A85" s="35"/>
      <c r="B85" s="59" t="s">
        <v>245</v>
      </c>
      <c r="C85" s="40" t="s">
        <v>246</v>
      </c>
      <c r="D85" s="81">
        <v>0</v>
      </c>
      <c r="E85" s="36">
        <f t="shared" si="19"/>
        <v>0</v>
      </c>
      <c r="F85" s="36">
        <f t="shared" si="19"/>
        <v>219.70999999999913</v>
      </c>
      <c r="G85" s="36"/>
      <c r="H85" s="37"/>
      <c r="I85" s="36">
        <f t="shared" si="20"/>
        <v>220</v>
      </c>
      <c r="J85" s="36">
        <f t="shared" si="21"/>
        <v>470</v>
      </c>
      <c r="K85" s="36">
        <f t="shared" si="22"/>
        <v>0</v>
      </c>
      <c r="L85" s="39"/>
      <c r="M85" s="36">
        <f t="shared" si="23"/>
        <v>0</v>
      </c>
    </row>
    <row r="86" spans="1:13" x14ac:dyDescent="0.15">
      <c r="A86" s="35"/>
      <c r="B86" s="59" t="s">
        <v>247</v>
      </c>
      <c r="C86" s="40" t="s">
        <v>248</v>
      </c>
      <c r="D86" s="81">
        <v>0</v>
      </c>
      <c r="E86" s="36">
        <f t="shared" si="19"/>
        <v>0</v>
      </c>
      <c r="F86" s="36">
        <f t="shared" si="19"/>
        <v>7544.8099999999995</v>
      </c>
      <c r="G86" s="36"/>
      <c r="H86" s="37"/>
      <c r="I86" s="36">
        <f t="shared" si="20"/>
        <v>6645</v>
      </c>
      <c r="J86" s="36">
        <f t="shared" si="21"/>
        <v>7702</v>
      </c>
      <c r="K86" s="36">
        <f t="shared" si="22"/>
        <v>7607</v>
      </c>
      <c r="L86" s="39"/>
      <c r="M86" s="36">
        <f t="shared" si="23"/>
        <v>6107</v>
      </c>
    </row>
    <row r="87" spans="1:13" x14ac:dyDescent="0.15">
      <c r="A87" s="35"/>
      <c r="B87" s="59" t="s">
        <v>249</v>
      </c>
      <c r="C87" s="40" t="s">
        <v>250</v>
      </c>
      <c r="D87" s="81">
        <v>0</v>
      </c>
      <c r="E87" s="36">
        <f t="shared" si="19"/>
        <v>0</v>
      </c>
      <c r="F87" s="36">
        <f t="shared" si="19"/>
        <v>661</v>
      </c>
      <c r="G87" s="36"/>
      <c r="H87" s="37"/>
      <c r="I87" s="36">
        <f t="shared" si="20"/>
        <v>661</v>
      </c>
      <c r="J87" s="36">
        <f t="shared" si="21"/>
        <v>661</v>
      </c>
      <c r="K87" s="36">
        <f t="shared" si="22"/>
        <v>0</v>
      </c>
      <c r="L87" s="39"/>
      <c r="M87" s="36">
        <f t="shared" si="23"/>
        <v>0</v>
      </c>
    </row>
    <row r="88" spans="1:13" x14ac:dyDescent="0.15">
      <c r="A88" s="35"/>
      <c r="B88" s="59" t="s">
        <v>251</v>
      </c>
      <c r="C88" s="40" t="s">
        <v>252</v>
      </c>
      <c r="D88" s="81">
        <v>0</v>
      </c>
      <c r="E88" s="36">
        <f t="shared" si="19"/>
        <v>0</v>
      </c>
      <c r="F88" s="36">
        <f t="shared" si="19"/>
        <v>6119.6100000000006</v>
      </c>
      <c r="G88" s="36"/>
      <c r="H88" s="37"/>
      <c r="I88" s="36">
        <f t="shared" si="20"/>
        <v>6120</v>
      </c>
      <c r="J88" s="36">
        <f t="shared" si="21"/>
        <v>6120</v>
      </c>
      <c r="K88" s="36">
        <f t="shared" si="22"/>
        <v>6120</v>
      </c>
      <c r="L88" s="39"/>
      <c r="M88" s="36">
        <f t="shared" si="23"/>
        <v>0</v>
      </c>
    </row>
    <row r="89" spans="1:13" x14ac:dyDescent="0.15">
      <c r="A89" s="35"/>
      <c r="B89" s="59" t="s">
        <v>253</v>
      </c>
      <c r="C89" s="40" t="s">
        <v>254</v>
      </c>
      <c r="D89" s="81">
        <v>0</v>
      </c>
      <c r="E89" s="36">
        <f t="shared" si="19"/>
        <v>0</v>
      </c>
      <c r="F89" s="36">
        <f t="shared" si="19"/>
        <v>4664.2700000000004</v>
      </c>
      <c r="G89" s="36"/>
      <c r="H89" s="37"/>
      <c r="I89" s="36">
        <f t="shared" si="20"/>
        <v>4664</v>
      </c>
      <c r="J89" s="36">
        <f t="shared" si="21"/>
        <v>4664</v>
      </c>
      <c r="K89" s="36">
        <f t="shared" si="22"/>
        <v>0</v>
      </c>
      <c r="L89" s="39"/>
      <c r="M89" s="36">
        <f t="shared" si="23"/>
        <v>0</v>
      </c>
    </row>
    <row r="90" spans="1:13" x14ac:dyDescent="0.15">
      <c r="A90" s="35"/>
      <c r="B90" s="59" t="s">
        <v>255</v>
      </c>
      <c r="C90" s="40" t="s">
        <v>256</v>
      </c>
      <c r="D90" s="81">
        <v>0</v>
      </c>
      <c r="E90" s="36">
        <f t="shared" si="19"/>
        <v>1018.75</v>
      </c>
      <c r="F90" s="36">
        <f t="shared" si="19"/>
        <v>0</v>
      </c>
      <c r="G90" s="36"/>
      <c r="H90" s="37"/>
      <c r="I90" s="36">
        <f t="shared" si="20"/>
        <v>0</v>
      </c>
      <c r="J90" s="36">
        <f t="shared" si="21"/>
        <v>0</v>
      </c>
      <c r="K90" s="36">
        <f t="shared" si="22"/>
        <v>0</v>
      </c>
      <c r="L90" s="39"/>
      <c r="M90" s="36">
        <f t="shared" si="23"/>
        <v>0</v>
      </c>
    </row>
    <row r="91" spans="1:13" x14ac:dyDescent="0.15">
      <c r="A91" s="35"/>
      <c r="B91" s="59" t="s">
        <v>257</v>
      </c>
      <c r="C91" s="40" t="s">
        <v>258</v>
      </c>
      <c r="D91" s="81">
        <v>0</v>
      </c>
      <c r="E91" s="36">
        <f t="shared" si="19"/>
        <v>0</v>
      </c>
      <c r="F91" s="36">
        <f t="shared" si="19"/>
        <v>0</v>
      </c>
      <c r="G91" s="36"/>
      <c r="H91" s="37"/>
      <c r="I91" s="36">
        <f t="shared" si="20"/>
        <v>0</v>
      </c>
      <c r="J91" s="36">
        <f t="shared" si="21"/>
        <v>-1812</v>
      </c>
      <c r="K91" s="36">
        <f t="shared" si="22"/>
        <v>0</v>
      </c>
      <c r="L91" s="39"/>
      <c r="M91" s="36">
        <f t="shared" si="23"/>
        <v>0</v>
      </c>
    </row>
    <row r="92" spans="1:13" ht="9" thickBot="1" x14ac:dyDescent="0.2">
      <c r="A92" s="35"/>
      <c r="B92" s="40"/>
      <c r="C92" s="40"/>
      <c r="D92" s="68">
        <f>SUM(D74:D91)</f>
        <v>0</v>
      </c>
      <c r="E92" s="68">
        <f>SUM(E74:E91)</f>
        <v>43133.409999999996</v>
      </c>
      <c r="F92" s="68">
        <f>SUM(F74:F91)</f>
        <v>83823.430000000008</v>
      </c>
      <c r="G92" s="36"/>
      <c r="H92" s="37"/>
      <c r="I92" s="68">
        <f>SUM(I74:I91)</f>
        <v>48978</v>
      </c>
      <c r="J92" s="68">
        <f>SUM(J74:J91)</f>
        <v>76945</v>
      </c>
      <c r="K92" s="68">
        <f>SUM(K74:K91)</f>
        <v>36056</v>
      </c>
      <c r="L92" s="39"/>
      <c r="M92" s="68">
        <f>SUM(M74:M91)</f>
        <v>6107</v>
      </c>
    </row>
    <row r="93" spans="1:13" ht="9" outlineLevel="1" thickTop="1" x14ac:dyDescent="0.15">
      <c r="B93" s="40"/>
      <c r="C93" s="40" t="s">
        <v>259</v>
      </c>
      <c r="D93" s="87">
        <f>D71-D92</f>
        <v>0</v>
      </c>
      <c r="E93" s="87">
        <f>E71-E92</f>
        <v>0</v>
      </c>
      <c r="F93" s="87">
        <f>F71-F92</f>
        <v>0</v>
      </c>
      <c r="G93" s="36"/>
      <c r="H93" s="37"/>
      <c r="I93" s="87">
        <f>I71-I92</f>
        <v>0.42999999999301508</v>
      </c>
      <c r="J93" s="87">
        <f>J71-J92</f>
        <v>1.069999999992433</v>
      </c>
      <c r="K93" s="87">
        <f>K71-K92</f>
        <v>2.9999999998835847E-2</v>
      </c>
      <c r="L93" s="39"/>
      <c r="M93" s="87">
        <f>M71-M92</f>
        <v>2.9999999998835847E-2</v>
      </c>
    </row>
    <row r="94" spans="1:13" x14ac:dyDescent="0.15">
      <c r="B94" s="40"/>
      <c r="C94" s="40"/>
      <c r="D94" s="36"/>
      <c r="E94" s="36"/>
      <c r="F94" s="36"/>
      <c r="G94" s="36"/>
      <c r="H94" s="37"/>
      <c r="I94" s="36"/>
      <c r="J94" s="36"/>
      <c r="K94" s="38"/>
      <c r="L94" s="39"/>
    </row>
    <row r="95" spans="1:13" x14ac:dyDescent="0.15">
      <c r="B95" s="40"/>
      <c r="C95" s="40"/>
      <c r="D95" s="36"/>
      <c r="E95" s="36"/>
      <c r="F95" s="36"/>
      <c r="G95" s="36"/>
      <c r="H95" s="37"/>
      <c r="I95" s="36"/>
      <c r="J95" s="36"/>
      <c r="K95" s="38"/>
      <c r="L95" s="39"/>
    </row>
  </sheetData>
  <autoFilter ref="A1:Q95">
    <filterColumn colId="1" showButton="0"/>
  </autoFilter>
  <mergeCells count="7">
    <mergeCell ref="N43:O43"/>
    <mergeCell ref="B1:C1"/>
    <mergeCell ref="B2:C2"/>
    <mergeCell ref="B3:C3"/>
    <mergeCell ref="N4:O4"/>
    <mergeCell ref="N5:O5"/>
    <mergeCell ref="N42:O42"/>
  </mergeCells>
  <conditionalFormatting sqref="K40:K41 K33:K34 K46:K56 K25:K27 K58 K29:K31 K60 K64 K62 K14:K23">
    <cfRule type="cellIs" dxfId="15" priority="16" operator="lessThan">
      <formula>J14</formula>
    </cfRule>
  </conditionalFormatting>
  <conditionalFormatting sqref="K6">
    <cfRule type="cellIs" dxfId="14" priority="15" operator="lessThan">
      <formula>J6</formula>
    </cfRule>
  </conditionalFormatting>
  <conditionalFormatting sqref="K44">
    <cfRule type="cellIs" dxfId="13" priority="14" operator="lessThan">
      <formula>J44</formula>
    </cfRule>
  </conditionalFormatting>
  <conditionalFormatting sqref="K9:K12">
    <cfRule type="cellIs" dxfId="12" priority="13" operator="lessThan">
      <formula>J9</formula>
    </cfRule>
  </conditionalFormatting>
  <conditionalFormatting sqref="K37">
    <cfRule type="cellIs" dxfId="11" priority="12" operator="lessThan">
      <formula>J37</formula>
    </cfRule>
  </conditionalFormatting>
  <conditionalFormatting sqref="K24">
    <cfRule type="cellIs" dxfId="10" priority="11" operator="lessThan">
      <formula>J24</formula>
    </cfRule>
  </conditionalFormatting>
  <conditionalFormatting sqref="K57">
    <cfRule type="cellIs" dxfId="9" priority="10" operator="lessThan">
      <formula>J57</formula>
    </cfRule>
  </conditionalFormatting>
  <conditionalFormatting sqref="K28">
    <cfRule type="cellIs" dxfId="8" priority="9" operator="lessThan">
      <formula>J28</formula>
    </cfRule>
  </conditionalFormatting>
  <conditionalFormatting sqref="K36">
    <cfRule type="cellIs" dxfId="7" priority="8" operator="lessThan">
      <formula>J36</formula>
    </cfRule>
  </conditionalFormatting>
  <conditionalFormatting sqref="K35">
    <cfRule type="cellIs" dxfId="6" priority="7" operator="lessThan">
      <formula>J35</formula>
    </cfRule>
  </conditionalFormatting>
  <conditionalFormatting sqref="K59">
    <cfRule type="cellIs" dxfId="5" priority="6" operator="lessThan">
      <formula>J59</formula>
    </cfRule>
  </conditionalFormatting>
  <conditionalFormatting sqref="K63">
    <cfRule type="cellIs" dxfId="4" priority="5" operator="lessThan">
      <formula>J63</formula>
    </cfRule>
  </conditionalFormatting>
  <conditionalFormatting sqref="K45">
    <cfRule type="cellIs" dxfId="3" priority="4" operator="lessThan">
      <formula>J45</formula>
    </cfRule>
  </conditionalFormatting>
  <conditionalFormatting sqref="K7">
    <cfRule type="cellIs" dxfId="2" priority="3" operator="lessThan">
      <formula>J7</formula>
    </cfRule>
  </conditionalFormatting>
  <conditionalFormatting sqref="K8">
    <cfRule type="cellIs" dxfId="1" priority="2" operator="lessThan">
      <formula>J8</formula>
    </cfRule>
  </conditionalFormatting>
  <conditionalFormatting sqref="K61">
    <cfRule type="cellIs" dxfId="0" priority="1" operator="lessThan">
      <formula>J61</formula>
    </cfRule>
  </conditionalFormatting>
  <printOptions horizontalCentered="1"/>
  <pageMargins left="0.25" right="0.25" top="0.25" bottom="0.5" header="1" footer="0.25"/>
  <pageSetup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% by obj</vt:lpstr>
      <vt:lpstr>comparables</vt:lpstr>
      <vt:lpstr>budget worksheet</vt:lpstr>
      <vt:lpstr>'% by obj'!Print_Area</vt:lpstr>
      <vt:lpstr>'% by obj'!Print_Titles</vt:lpstr>
      <vt:lpstr>'budget worksheet'!Print_Titles</vt:lpstr>
    </vt:vector>
  </TitlesOfParts>
  <Company>City of Fitchburg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Misty Dodge</dc:creator>
  <cp:lastModifiedBy>Bloch, Ericka</cp:lastModifiedBy>
  <dcterms:created xsi:type="dcterms:W3CDTF">2019-09-17T14:41:23Z</dcterms:created>
  <dcterms:modified xsi:type="dcterms:W3CDTF">2019-09-17T16:43:38Z</dcterms:modified>
</cp:coreProperties>
</file>